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ämäTyökirja"/>
  <mc:AlternateContent xmlns:mc="http://schemas.openxmlformats.org/markup-compatibility/2006">
    <mc:Choice Requires="x15">
      <x15ac:absPath xmlns:x15ac="http://schemas.microsoft.com/office/spreadsheetml/2010/11/ac" url="Y:\TILINPAATOS\2023\Ohjeet\"/>
    </mc:Choice>
  </mc:AlternateContent>
  <xr:revisionPtr revIDLastSave="0" documentId="13_ncr:1_{78DE2219-B464-4191-B22A-AEDE17B1C797}" xr6:coauthVersionLast="47" xr6:coauthVersionMax="47" xr10:uidLastSave="{00000000-0000-0000-0000-000000000000}"/>
  <bookViews>
    <workbookView xWindow="-120" yWindow="-120" windowWidth="29040" windowHeight="17520" tabRatio="703" xr2:uid="{00000000-000D-0000-FFFF-FFFF00000000}"/>
  </bookViews>
  <sheets>
    <sheet name="Täyttöohjeita" sheetId="16" r:id="rId1"/>
    <sheet name="GC7" sheetId="15" state="hidden" r:id="rId2"/>
    <sheet name="Ympäristötuotot" sheetId="14" r:id="rId3"/>
    <sheet name="Ympäristökulut" sheetId="17" r:id="rId4"/>
    <sheet name="Ympäristöinvestoinnit" sheetId="20" r:id="rId5"/>
    <sheet name="Henkilöstökustannukset" sheetId="19" r:id="rId6"/>
    <sheet name="Tiedot toimintakertomukseen" sheetId="18" r:id="rId7"/>
  </sheets>
  <definedNames>
    <definedName name="JEP">'GC7'!$A$8:$A$878</definedName>
    <definedName name="_xlnm.Print_Area" localSheetId="5">Henkilöstökustannukset!$B$1:$Q$12</definedName>
    <definedName name="_xlnm.Print_Area" localSheetId="6">'Tiedot toimintakertomukseen'!$A$1:$Q$26</definedName>
    <definedName name="_xlnm.Print_Area" localSheetId="4">Ympäristöinvestoinnit!$A$1:$O$64</definedName>
    <definedName name="_xlnm.Print_Area" localSheetId="3">Ympäristökulut!$A$1:$O$38</definedName>
    <definedName name="_xlnm.Print_Area" localSheetId="2">Ympäristötuotot!$A$1:$O$41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8" l="1"/>
  <c r="E6" i="19"/>
  <c r="K6" i="20"/>
  <c r="K6" i="17"/>
  <c r="M42" i="20"/>
  <c r="K95" i="20" l="1"/>
  <c r="M89" i="20"/>
  <c r="I55" i="17"/>
  <c r="K36" i="17"/>
  <c r="I35" i="14"/>
  <c r="M43" i="17"/>
  <c r="M44" i="17"/>
  <c r="M45" i="17"/>
  <c r="M55" i="17" s="1"/>
  <c r="M46" i="17"/>
  <c r="M47" i="17"/>
  <c r="M48" i="17"/>
  <c r="M49" i="17"/>
  <c r="M50" i="17"/>
  <c r="M51" i="17"/>
  <c r="M52" i="17"/>
  <c r="M53" i="17"/>
  <c r="M87" i="17"/>
  <c r="M87" i="20"/>
  <c r="M70" i="20"/>
  <c r="M51" i="20"/>
  <c r="M34" i="20"/>
  <c r="M25" i="17"/>
  <c r="M25" i="14"/>
  <c r="M84" i="20"/>
  <c r="M85" i="20"/>
  <c r="M86" i="20"/>
  <c r="M88" i="20"/>
  <c r="M90" i="20"/>
  <c r="M91" i="20"/>
  <c r="M92" i="20"/>
  <c r="M93" i="20"/>
  <c r="M83" i="20"/>
  <c r="M67" i="20"/>
  <c r="M68" i="20"/>
  <c r="M69" i="20"/>
  <c r="M71" i="20"/>
  <c r="M72" i="20"/>
  <c r="M73" i="20"/>
  <c r="M74" i="20"/>
  <c r="M75" i="20"/>
  <c r="M76" i="20"/>
  <c r="M66" i="20"/>
  <c r="M48" i="20"/>
  <c r="M49" i="20"/>
  <c r="M50" i="20"/>
  <c r="M52" i="20"/>
  <c r="M53" i="20"/>
  <c r="M54" i="20"/>
  <c r="M55" i="20"/>
  <c r="M56" i="20"/>
  <c r="M57" i="20"/>
  <c r="M47" i="20"/>
  <c r="M31" i="20"/>
  <c r="M32" i="20"/>
  <c r="M33" i="20"/>
  <c r="M35" i="20"/>
  <c r="M36" i="20"/>
  <c r="M37" i="20"/>
  <c r="M38" i="20"/>
  <c r="M39" i="20"/>
  <c r="M40" i="20"/>
  <c r="M30" i="20"/>
  <c r="M27" i="17"/>
  <c r="M22" i="17"/>
  <c r="M23" i="17"/>
  <c r="M24" i="17"/>
  <c r="M26" i="17"/>
  <c r="M28" i="17"/>
  <c r="M29" i="17"/>
  <c r="M30" i="17"/>
  <c r="M31" i="17"/>
  <c r="M32" i="17"/>
  <c r="M33" i="17"/>
  <c r="M34" i="17"/>
  <c r="K35" i="14"/>
  <c r="M33" i="14"/>
  <c r="M32" i="14"/>
  <c r="M31" i="14"/>
  <c r="M30" i="14"/>
  <c r="M29" i="14"/>
  <c r="M28" i="14"/>
  <c r="M27" i="14"/>
  <c r="M26" i="14"/>
  <c r="M24" i="14"/>
  <c r="M23" i="14"/>
  <c r="M22" i="14"/>
  <c r="M21" i="14"/>
  <c r="M78" i="20" l="1"/>
  <c r="M59" i="20"/>
  <c r="M95" i="20"/>
  <c r="M36" i="17"/>
  <c r="M35" i="14"/>
  <c r="I59" i="20"/>
  <c r="I95" i="20" l="1"/>
  <c r="K78" i="20"/>
  <c r="I78" i="20"/>
  <c r="K59" i="20"/>
  <c r="K42" i="20"/>
  <c r="I42" i="20"/>
  <c r="K55" i="17"/>
  <c r="I36" i="17"/>
  <c r="C832" i="15" l="1"/>
  <c r="C661" i="15"/>
  <c r="C660" i="15"/>
  <c r="C659" i="15"/>
  <c r="C658" i="15"/>
  <c r="C590" i="15"/>
  <c r="C164" i="15"/>
  <c r="C668" i="15"/>
  <c r="C667" i="15"/>
  <c r="C666" i="15"/>
  <c r="C665" i="15"/>
  <c r="C669" i="15" s="1"/>
  <c r="C15" i="15"/>
  <c r="C19" i="15" s="1"/>
  <c r="C16" i="15"/>
  <c r="C17" i="15"/>
  <c r="C18" i="15"/>
  <c r="C22" i="15"/>
  <c r="C23" i="15" s="1"/>
  <c r="C26" i="15"/>
  <c r="C27" i="15"/>
  <c r="C31" i="15"/>
  <c r="C32" i="15"/>
  <c r="C38" i="15"/>
  <c r="C39" i="15"/>
  <c r="C45" i="15"/>
  <c r="C47" i="15" s="1"/>
  <c r="C49" i="15" s="1"/>
  <c r="C46" i="15"/>
  <c r="C53" i="15"/>
  <c r="C55" i="15" s="1"/>
  <c r="C54" i="15"/>
  <c r="C58" i="15"/>
  <c r="C62" i="15" s="1"/>
  <c r="C59" i="15"/>
  <c r="C60" i="15"/>
  <c r="C61" i="15"/>
  <c r="C70" i="15"/>
  <c r="C71" i="15" s="1"/>
  <c r="C74" i="15"/>
  <c r="C75" i="15" s="1"/>
  <c r="C140" i="15"/>
  <c r="C141" i="15"/>
  <c r="C145" i="15"/>
  <c r="C152" i="15" s="1"/>
  <c r="C146" i="15"/>
  <c r="C147" i="15"/>
  <c r="C148" i="15"/>
  <c r="C149" i="15"/>
  <c r="C150" i="15"/>
  <c r="C151" i="15"/>
  <c r="C133" i="15"/>
  <c r="C134" i="15"/>
  <c r="C122" i="15"/>
  <c r="C123" i="15"/>
  <c r="C127" i="15"/>
  <c r="C128" i="15" s="1"/>
  <c r="C107" i="15"/>
  <c r="C109" i="15" s="1"/>
  <c r="C108" i="15"/>
  <c r="C112" i="15"/>
  <c r="C114" i="15" s="1"/>
  <c r="C113" i="15"/>
  <c r="C82" i="15"/>
  <c r="C85" i="15" s="1"/>
  <c r="C83" i="15"/>
  <c r="C84" i="15"/>
  <c r="C89" i="15"/>
  <c r="C90" i="15"/>
  <c r="C94" i="15"/>
  <c r="C95" i="15"/>
  <c r="C158" i="15"/>
  <c r="C159" i="15" s="1"/>
  <c r="C170" i="15"/>
  <c r="C172" i="15" s="1"/>
  <c r="C171" i="15"/>
  <c r="C175" i="15"/>
  <c r="C176" i="15"/>
  <c r="C177" i="15"/>
  <c r="C178" i="15"/>
  <c r="C184" i="15"/>
  <c r="C186" i="15" s="1"/>
  <c r="C185" i="15"/>
  <c r="C189" i="15"/>
  <c r="C193" i="15" s="1"/>
  <c r="C195" i="15" s="1"/>
  <c r="C190" i="15"/>
  <c r="C191" i="15"/>
  <c r="C192" i="15"/>
  <c r="C237" i="15"/>
  <c r="C241" i="15" s="1"/>
  <c r="C238" i="15"/>
  <c r="C239" i="15"/>
  <c r="C240" i="15"/>
  <c r="C244" i="15"/>
  <c r="C248" i="15" s="1"/>
  <c r="C245" i="15"/>
  <c r="C246" i="15"/>
  <c r="C247" i="15"/>
  <c r="C205" i="15"/>
  <c r="C294" i="15" s="1"/>
  <c r="C296" i="15" s="1"/>
  <c r="C206" i="15"/>
  <c r="C325" i="15" s="1"/>
  <c r="C327" i="15" s="1"/>
  <c r="C207" i="15"/>
  <c r="C377" i="15" s="1"/>
  <c r="C379" i="15" s="1"/>
  <c r="C208" i="15"/>
  <c r="C396" i="15" s="1"/>
  <c r="C398" i="15" s="1"/>
  <c r="C209" i="15"/>
  <c r="C408" i="15" s="1"/>
  <c r="C410" i="15" s="1"/>
  <c r="C210" i="15"/>
  <c r="C421" i="15" s="1"/>
  <c r="C423" i="15" s="1"/>
  <c r="C211" i="15"/>
  <c r="C309" i="15" s="1"/>
  <c r="C311" i="15" s="1"/>
  <c r="C212" i="15"/>
  <c r="C213" i="15"/>
  <c r="C295" i="15" s="1"/>
  <c r="C214" i="15"/>
  <c r="C326" i="15" s="1"/>
  <c r="C215" i="15"/>
  <c r="C378" i="15" s="1"/>
  <c r="C216" i="15"/>
  <c r="C397" i="15" s="1"/>
  <c r="C217" i="15"/>
  <c r="C409" i="15" s="1"/>
  <c r="C218" i="15"/>
  <c r="C422" i="15" s="1"/>
  <c r="C219" i="15"/>
  <c r="C310" i="15" s="1"/>
  <c r="C228" i="15"/>
  <c r="C358" i="15" s="1"/>
  <c r="C359" i="15" s="1"/>
  <c r="C229" i="15"/>
  <c r="C223" i="15"/>
  <c r="C225" i="15" s="1"/>
  <c r="C224" i="15"/>
  <c r="C255" i="15"/>
  <c r="C256" i="15" s="1"/>
  <c r="C259" i="15"/>
  <c r="C261" i="15" s="1"/>
  <c r="C260" i="15"/>
  <c r="C264" i="15"/>
  <c r="C266" i="15" s="1"/>
  <c r="C265" i="15"/>
  <c r="C271" i="15"/>
  <c r="C272" i="15" s="1"/>
  <c r="C690" i="15"/>
  <c r="C694" i="15" s="1"/>
  <c r="C691" i="15"/>
  <c r="C692" i="15"/>
  <c r="C693" i="15"/>
  <c r="C680" i="15"/>
  <c r="C683" i="15"/>
  <c r="C684" i="15"/>
  <c r="C685" i="15"/>
  <c r="C686" i="15"/>
  <c r="C651" i="15"/>
  <c r="C652" i="15"/>
  <c r="C653" i="15"/>
  <c r="C654" i="15"/>
  <c r="C699" i="15"/>
  <c r="C703" i="15"/>
  <c r="C706" i="15"/>
  <c r="C761" i="15"/>
  <c r="C762" i="15" s="1"/>
  <c r="C765" i="15"/>
  <c r="C766" i="15" s="1"/>
  <c r="C769" i="15"/>
  <c r="C770" i="15"/>
  <c r="C774" i="15"/>
  <c r="C776" i="15" s="1"/>
  <c r="C775" i="15"/>
  <c r="C781" i="15"/>
  <c r="C782" i="15"/>
  <c r="C783" i="15"/>
  <c r="C784" i="15"/>
  <c r="C788" i="15"/>
  <c r="C792" i="15" s="1"/>
  <c r="C789" i="15"/>
  <c r="C790" i="15"/>
  <c r="C791" i="15"/>
  <c r="C795" i="15"/>
  <c r="C796" i="15"/>
  <c r="C797" i="15"/>
  <c r="C798" i="15"/>
  <c r="C799" i="15"/>
  <c r="C800" i="15"/>
  <c r="C807" i="15"/>
  <c r="C808" i="15" s="1"/>
  <c r="C809" i="15" s="1"/>
  <c r="C817" i="15"/>
  <c r="C818" i="15" s="1"/>
  <c r="C821" i="15"/>
  <c r="C822" i="15" s="1"/>
  <c r="C825" i="15"/>
  <c r="C826" i="15"/>
  <c r="C830" i="15"/>
  <c r="C831" i="15"/>
  <c r="C838" i="15"/>
  <c r="C842" i="15" s="1"/>
  <c r="C839" i="15"/>
  <c r="C840" i="15"/>
  <c r="C841" i="15"/>
  <c r="C845" i="15"/>
  <c r="C849" i="15" s="1"/>
  <c r="C846" i="15"/>
  <c r="C847" i="15"/>
  <c r="C848" i="15"/>
  <c r="C852" i="15"/>
  <c r="C853" i="15"/>
  <c r="C854" i="15"/>
  <c r="C855" i="15"/>
  <c r="C859" i="15"/>
  <c r="C863" i="15" s="1"/>
  <c r="C864" i="15" s="1"/>
  <c r="C860" i="15"/>
  <c r="C861" i="15"/>
  <c r="C862" i="15"/>
  <c r="C717" i="15"/>
  <c r="C718" i="15" s="1"/>
  <c r="C753" i="15"/>
  <c r="C754" i="15" s="1"/>
  <c r="C721" i="15"/>
  <c r="C722" i="15"/>
  <c r="C728" i="15"/>
  <c r="C729" i="15" s="1"/>
  <c r="C732" i="15"/>
  <c r="C733" i="15" s="1"/>
  <c r="C739" i="15"/>
  <c r="C740" i="15" s="1"/>
  <c r="C743" i="15"/>
  <c r="C744" i="15" s="1"/>
  <c r="C747" i="15"/>
  <c r="C748" i="15" s="1"/>
  <c r="C335" i="15"/>
  <c r="C334" i="15"/>
  <c r="C339" i="15" s="1"/>
  <c r="C341" i="15" s="1"/>
  <c r="C336" i="15"/>
  <c r="C337" i="15"/>
  <c r="C338" i="15"/>
  <c r="C288" i="15"/>
  <c r="C289" i="15"/>
  <c r="C290" i="15"/>
  <c r="C291" i="15"/>
  <c r="C292" i="15"/>
  <c r="C304" i="15"/>
  <c r="C308" i="15" s="1"/>
  <c r="C305" i="15"/>
  <c r="C306" i="15"/>
  <c r="C307" i="15"/>
  <c r="C319" i="15"/>
  <c r="C320" i="15"/>
  <c r="C321" i="15"/>
  <c r="C322" i="15"/>
  <c r="C323" i="15"/>
  <c r="C352" i="15"/>
  <c r="C357" i="15" s="1"/>
  <c r="C353" i="15"/>
  <c r="C354" i="15"/>
  <c r="C355" i="15"/>
  <c r="C356" i="15"/>
  <c r="C363" i="15"/>
  <c r="C364" i="15"/>
  <c r="C365" i="15"/>
  <c r="C371" i="15"/>
  <c r="C376" i="15" s="1"/>
  <c r="C372" i="15"/>
  <c r="C373" i="15"/>
  <c r="C374" i="15"/>
  <c r="C375" i="15"/>
  <c r="C383" i="15"/>
  <c r="C385" i="15" s="1"/>
  <c r="C384" i="15"/>
  <c r="C390" i="15"/>
  <c r="C395" i="15" s="1"/>
  <c r="C399" i="15" s="1"/>
  <c r="C391" i="15"/>
  <c r="C392" i="15"/>
  <c r="C393" i="15"/>
  <c r="C394" i="15"/>
  <c r="C402" i="15"/>
  <c r="C407" i="15" s="1"/>
  <c r="C403" i="15"/>
  <c r="C404" i="15"/>
  <c r="C405" i="15"/>
  <c r="C406" i="15"/>
  <c r="C415" i="15"/>
  <c r="C416" i="15"/>
  <c r="C417" i="15"/>
  <c r="C418" i="15"/>
  <c r="C419" i="15"/>
  <c r="C430" i="15"/>
  <c r="C431" i="15"/>
  <c r="C432" i="15"/>
  <c r="C433" i="15"/>
  <c r="C434" i="15"/>
  <c r="C447" i="15"/>
  <c r="C448" i="15"/>
  <c r="C449" i="15"/>
  <c r="C450" i="15"/>
  <c r="C453" i="15"/>
  <c r="C457" i="15"/>
  <c r="C458" i="15"/>
  <c r="C459" i="15"/>
  <c r="C460" i="15"/>
  <c r="C463" i="15"/>
  <c r="C468" i="15"/>
  <c r="C472" i="15" s="1"/>
  <c r="C469" i="15"/>
  <c r="C470" i="15"/>
  <c r="C471" i="15"/>
  <c r="C474" i="15"/>
  <c r="C478" i="15"/>
  <c r="C479" i="15"/>
  <c r="C480" i="15"/>
  <c r="C481" i="15"/>
  <c r="C484" i="15"/>
  <c r="C488" i="15"/>
  <c r="C491" i="15" s="1"/>
  <c r="C489" i="15"/>
  <c r="C490" i="15"/>
  <c r="C496" i="15"/>
  <c r="C497" i="15"/>
  <c r="C498" i="15"/>
  <c r="C499" i="15"/>
  <c r="C503" i="15"/>
  <c r="C504" i="15"/>
  <c r="C505" i="15"/>
  <c r="C506" i="15"/>
  <c r="C510" i="15"/>
  <c r="C511" i="15"/>
  <c r="C512" i="15"/>
  <c r="C513" i="15"/>
  <c r="C523" i="15"/>
  <c r="C524" i="15" s="1"/>
  <c r="C527" i="15"/>
  <c r="C528" i="15" s="1"/>
  <c r="C531" i="15"/>
  <c r="C532" i="15" s="1"/>
  <c r="C540" i="15"/>
  <c r="C541" i="15"/>
  <c r="C542" i="15"/>
  <c r="C543" i="15"/>
  <c r="C544" i="15"/>
  <c r="C550" i="15"/>
  <c r="C551" i="15"/>
  <c r="C552" i="15"/>
  <c r="C553" i="15"/>
  <c r="C557" i="15"/>
  <c r="C561" i="15" s="1"/>
  <c r="C558" i="15"/>
  <c r="C559" i="15"/>
  <c r="C560" i="15"/>
  <c r="C564" i="15"/>
  <c r="C568" i="15" s="1"/>
  <c r="C565" i="15"/>
  <c r="C566" i="15"/>
  <c r="C567" i="15"/>
  <c r="C571" i="15"/>
  <c r="C575" i="15" s="1"/>
  <c r="C576" i="15" s="1"/>
  <c r="C572" i="15"/>
  <c r="C573" i="15"/>
  <c r="C574" i="15"/>
  <c r="C582" i="15"/>
  <c r="C586" i="15" s="1"/>
  <c r="C583" i="15"/>
  <c r="C584" i="15"/>
  <c r="C585" i="15"/>
  <c r="C589" i="15"/>
  <c r="C594" i="15" s="1"/>
  <c r="C591" i="15"/>
  <c r="C592" i="15"/>
  <c r="C593" i="15"/>
  <c r="C597" i="15"/>
  <c r="C601" i="15" s="1"/>
  <c r="C598" i="15"/>
  <c r="C599" i="15"/>
  <c r="C600" i="15"/>
  <c r="C604" i="15"/>
  <c r="C608" i="15" s="1"/>
  <c r="C609" i="15" s="1"/>
  <c r="C605" i="15"/>
  <c r="C606" i="15"/>
  <c r="C607" i="15"/>
  <c r="C618" i="15"/>
  <c r="C619" i="15" s="1"/>
  <c r="C622" i="15"/>
  <c r="C623" i="15" s="1"/>
  <c r="C626" i="15"/>
  <c r="C627" i="15" s="1"/>
  <c r="C630" i="15"/>
  <c r="C631" i="15" s="1"/>
  <c r="C636" i="15"/>
  <c r="C637" i="15" s="1"/>
  <c r="C806" i="15"/>
  <c r="C805" i="15"/>
  <c r="C804" i="15"/>
  <c r="D376" i="15"/>
  <c r="D377" i="15"/>
  <c r="D378" i="15"/>
  <c r="D491" i="15"/>
  <c r="D482" i="15"/>
  <c r="D485" i="15" s="1"/>
  <c r="D484" i="15"/>
  <c r="D493" i="15"/>
  <c r="D309" i="15"/>
  <c r="D310" i="15"/>
  <c r="D295" i="15"/>
  <c r="D762" i="15"/>
  <c r="D777" i="15" s="1"/>
  <c r="D766" i="15"/>
  <c r="D771" i="15"/>
  <c r="D776" i="15"/>
  <c r="D785" i="15"/>
  <c r="D792" i="15"/>
  <c r="D801" i="15"/>
  <c r="D808" i="15"/>
  <c r="D809" i="15" s="1"/>
  <c r="D818" i="15"/>
  <c r="D822" i="15"/>
  <c r="D827" i="15"/>
  <c r="D833" i="15"/>
  <c r="D842" i="15"/>
  <c r="D849" i="15"/>
  <c r="D856" i="15"/>
  <c r="D863" i="15"/>
  <c r="D864" i="15"/>
  <c r="D655" i="15"/>
  <c r="D669" i="15"/>
  <c r="D680" i="15"/>
  <c r="D687" i="15"/>
  <c r="D696" i="15" s="1"/>
  <c r="D694" i="15"/>
  <c r="D707" i="15"/>
  <c r="D272" i="15"/>
  <c r="D256" i="15"/>
  <c r="D261" i="15"/>
  <c r="D266" i="15"/>
  <c r="D241" i="15"/>
  <c r="D248" i="15"/>
  <c r="D249" i="15" s="1"/>
  <c r="D220" i="15"/>
  <c r="D230" i="15"/>
  <c r="D225" i="15"/>
  <c r="D172" i="15"/>
  <c r="D179" i="15"/>
  <c r="D181" i="15" s="1"/>
  <c r="D186" i="15"/>
  <c r="D193" i="15"/>
  <c r="D195" i="15"/>
  <c r="D19" i="15"/>
  <c r="D23" i="15"/>
  <c r="D28" i="15"/>
  <c r="D33" i="15"/>
  <c r="D40" i="15"/>
  <c r="D42" i="15" s="1"/>
  <c r="D47" i="15"/>
  <c r="D49" i="15"/>
  <c r="D55" i="15"/>
  <c r="D62" i="15"/>
  <c r="D71" i="15"/>
  <c r="D75" i="15"/>
  <c r="D142" i="15"/>
  <c r="D152" i="15"/>
  <c r="D135" i="15"/>
  <c r="D124" i="15"/>
  <c r="D128" i="15"/>
  <c r="D109" i="15"/>
  <c r="D114" i="15"/>
  <c r="D85" i="15"/>
  <c r="D91" i="15"/>
  <c r="D96" i="15"/>
  <c r="D159" i="15"/>
  <c r="D718" i="15"/>
  <c r="D754" i="15"/>
  <c r="D723" i="15"/>
  <c r="D729" i="15"/>
  <c r="D733" i="15"/>
  <c r="D740" i="15"/>
  <c r="D744" i="15"/>
  <c r="D748" i="15"/>
  <c r="D293" i="15"/>
  <c r="D294" i="15"/>
  <c r="D296" i="15" s="1"/>
  <c r="D308" i="15"/>
  <c r="D324" i="15"/>
  <c r="D325" i="15"/>
  <c r="D326" i="15"/>
  <c r="D339" i="15"/>
  <c r="D341" i="15" s="1"/>
  <c r="D357" i="15"/>
  <c r="D358" i="15"/>
  <c r="D359" i="15"/>
  <c r="D395" i="15"/>
  <c r="D396" i="15"/>
  <c r="D397" i="15"/>
  <c r="D407" i="15"/>
  <c r="D408" i="15"/>
  <c r="D409" i="15"/>
  <c r="D420" i="15"/>
  <c r="D421" i="15"/>
  <c r="D423" i="15" s="1"/>
  <c r="D422" i="15"/>
  <c r="D435" i="15"/>
  <c r="D437" i="15" s="1"/>
  <c r="D451" i="15"/>
  <c r="D453" i="15"/>
  <c r="D461" i="15"/>
  <c r="D463" i="15"/>
  <c r="D472" i="15"/>
  <c r="D474" i="15"/>
  <c r="D500" i="15"/>
  <c r="D507" i="15"/>
  <c r="D514" i="15"/>
  <c r="D524" i="15"/>
  <c r="D528" i="15"/>
  <c r="D532" i="15"/>
  <c r="D545" i="15"/>
  <c r="D554" i="15"/>
  <c r="D561" i="15"/>
  <c r="D568" i="15"/>
  <c r="D575" i="15"/>
  <c r="D576" i="15" s="1"/>
  <c r="D586" i="15"/>
  <c r="D594" i="15"/>
  <c r="D601" i="15"/>
  <c r="D608" i="15"/>
  <c r="D609" i="15" s="1"/>
  <c r="D619" i="15"/>
  <c r="D623" i="15"/>
  <c r="D627" i="15"/>
  <c r="D631" i="15"/>
  <c r="D637" i="15"/>
  <c r="B814" i="15"/>
  <c r="B758" i="15"/>
  <c r="B709" i="15"/>
  <c r="D7" i="15"/>
  <c r="C687" i="15"/>
  <c r="C451" i="15"/>
  <c r="C454" i="15" s="1"/>
  <c r="C135" i="15"/>
  <c r="C785" i="15"/>
  <c r="C554" i="15"/>
  <c r="C230" i="15"/>
  <c r="C507" i="15"/>
  <c r="C142" i="15"/>
  <c r="C153" i="15" s="1"/>
  <c r="C545" i="15"/>
  <c r="C514" i="15"/>
  <c r="C500" i="15"/>
  <c r="C28" i="15"/>
  <c r="C856" i="15"/>
  <c r="C801" i="15"/>
  <c r="C179" i="15"/>
  <c r="C181" i="15" s="1"/>
  <c r="C124" i="15"/>
  <c r="C130" i="15" s="1"/>
  <c r="C723" i="15"/>
  <c r="C96" i="15"/>
  <c r="C91" i="15"/>
  <c r="C40" i="15"/>
  <c r="C42" i="15" s="1"/>
  <c r="C33" i="15"/>
  <c r="D750" i="15"/>
  <c r="D735" i="15"/>
  <c r="D464" i="15"/>
  <c r="D117" i="15"/>
  <c r="D398" i="15"/>
  <c r="D399" i="15" s="1"/>
  <c r="D360" i="15"/>
  <c r="D368" i="15" s="1"/>
  <c r="C662" i="15"/>
  <c r="C707" i="15"/>
  <c r="C461" i="15"/>
  <c r="C464" i="15" s="1"/>
  <c r="C655" i="15"/>
  <c r="C482" i="15"/>
  <c r="C485" i="15" s="1"/>
  <c r="C493" i="15" s="1"/>
  <c r="C435" i="15"/>
  <c r="C437" i="15" s="1"/>
  <c r="C420" i="15"/>
  <c r="C324" i="15"/>
  <c r="C293" i="15"/>
  <c r="C220" i="15"/>
  <c r="D454" i="15" l="1"/>
  <c r="D379" i="15"/>
  <c r="D475" i="15"/>
  <c r="D516" i="15" s="1"/>
  <c r="D327" i="15"/>
  <c r="D328" i="15" s="1"/>
  <c r="D130" i="15"/>
  <c r="C98" i="15"/>
  <c r="D534" i="15"/>
  <c r="D153" i="15"/>
  <c r="D64" i="15"/>
  <c r="D35" i="15"/>
  <c r="D232" i="15"/>
  <c r="D867" i="15"/>
  <c r="D67" i="15"/>
  <c r="D424" i="15"/>
  <c r="D426" i="15" s="1"/>
  <c r="D297" i="15"/>
  <c r="D298" i="15" s="1"/>
  <c r="D98" i="15"/>
  <c r="D101" i="15" s="1"/>
  <c r="D197" i="15"/>
  <c r="D834" i="15"/>
  <c r="D311" i="15"/>
  <c r="D312" i="15" s="1"/>
  <c r="D313" i="15" s="1"/>
  <c r="D345" i="15" s="1"/>
  <c r="D268" i="15"/>
  <c r="D865" i="15"/>
  <c r="C696" i="15"/>
  <c r="D633" i="15"/>
  <c r="D611" i="15"/>
  <c r="D410" i="15"/>
  <c r="D411" i="15" s="1"/>
  <c r="D380" i="15"/>
  <c r="D387" i="15" s="1"/>
  <c r="D440" i="15" s="1"/>
  <c r="D578" i="15"/>
  <c r="D613" i="15" s="1"/>
  <c r="D810" i="15"/>
  <c r="D812" i="15"/>
  <c r="C475" i="15"/>
  <c r="C516" i="15" s="1"/>
  <c r="C232" i="15"/>
  <c r="C366" i="15"/>
  <c r="C64" i="15"/>
  <c r="C268" i="15"/>
  <c r="C750" i="15"/>
  <c r="C735" i="15"/>
  <c r="C312" i="15"/>
  <c r="C313" i="15" s="1"/>
  <c r="C380" i="15"/>
  <c r="C387" i="15" s="1"/>
  <c r="C411" i="15"/>
  <c r="C833" i="15"/>
  <c r="C771" i="15"/>
  <c r="C777" i="15" s="1"/>
  <c r="C35" i="15"/>
  <c r="C117" i="15"/>
  <c r="C249" i="15"/>
  <c r="C101" i="15"/>
  <c r="C197" i="15"/>
  <c r="C360" i="15"/>
  <c r="C297" i="15"/>
  <c r="C298" i="15" s="1"/>
  <c r="C424" i="15"/>
  <c r="C426" i="15" s="1"/>
  <c r="C328" i="15"/>
  <c r="C329" i="15" s="1"/>
  <c r="C865" i="15"/>
  <c r="C534" i="15"/>
  <c r="C810" i="15"/>
  <c r="C633" i="15"/>
  <c r="C827" i="15"/>
  <c r="C867" i="15" s="1"/>
  <c r="C611" i="15"/>
  <c r="C578" i="15"/>
  <c r="D869" i="15" l="1"/>
  <c r="C155" i="15"/>
  <c r="D639" i="15"/>
  <c r="D155" i="15"/>
  <c r="D161" i="15" s="1"/>
  <c r="D200" i="15" s="1"/>
  <c r="D251" i="15" s="1"/>
  <c r="D274" i="15" s="1"/>
  <c r="D710" i="15" s="1"/>
  <c r="D711" i="15" s="1"/>
  <c r="D714" i="15" s="1"/>
  <c r="D872" i="15" s="1"/>
  <c r="D518" i="15"/>
  <c r="C613" i="15"/>
  <c r="C639" i="15" s="1"/>
  <c r="C368" i="15"/>
  <c r="C440" i="15" s="1"/>
  <c r="C812" i="15"/>
  <c r="C869" i="15" s="1"/>
  <c r="C345" i="15"/>
  <c r="C67" i="15"/>
  <c r="C161" i="15" s="1"/>
  <c r="C200" i="15" s="1"/>
  <c r="C251" i="15" s="1"/>
  <c r="C274" i="15" s="1"/>
  <c r="C710" i="15" s="1"/>
  <c r="C711" i="15" s="1"/>
  <c r="C714" i="15" s="1"/>
  <c r="C834" i="15"/>
  <c r="D642" i="15" l="1"/>
  <c r="D874" i="15" s="1"/>
  <c r="C518" i="15"/>
  <c r="C642" i="15" s="1"/>
  <c r="C872" i="15"/>
  <c r="C874" i="15" l="1"/>
  <c r="C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Eero Karppinen</author>
  </authors>
  <commentList>
    <comment ref="B590" authorId="0" shapeId="0" xr:uid="{00000000-0006-0000-0100-000001000000}">
      <text>
        <r>
          <rPr>
            <b/>
            <sz val="8"/>
            <color indexed="81"/>
            <rFont val="Tahoma"/>
            <family val="2"/>
          </rPr>
          <t>KATSO TÄYTTÖOHJE</t>
        </r>
      </text>
    </comment>
  </commentList>
</comments>
</file>

<file path=xl/sharedStrings.xml><?xml version="1.0" encoding="utf-8"?>
<sst xmlns="http://schemas.openxmlformats.org/spreadsheetml/2006/main" count="1410" uniqueCount="1004">
  <si>
    <t>Lomakkeen täyttöohjeet</t>
  </si>
  <si>
    <t>1) Lomakkeen tarkoitus ja ilmoitettavat erät</t>
  </si>
  <si>
    <t>Tällä lomakkeella ilmoitetaan ympäristön- ja ilmastonsuojelutuotot, -kulut ja -investoinnit sekä kuvaus kaupungin talouden kannalta olennaisimmista ympäristö- ja ilmastotoimenpiteistä. Tiedot esitetään soveltuvin osin kaupungin tilinpäätöksen Ympäristö- ja ilmastotekijät -osiossa. Ympäristövastuut ilmoitetaan tilinpäätösohjeen liitteellä 3 Liitetietojen tiedonkeruulomake.</t>
  </si>
  <si>
    <t>2) Tietojen raportoiminen ja kokoaminen SAP-järjestelmästä</t>
  </si>
  <si>
    <t>3) Lomakkeen täyttäminen</t>
  </si>
  <si>
    <t>Ympäristö- ja ilmastoerien kirjaaminen</t>
  </si>
  <si>
    <r>
      <t xml:space="preserve">Ympäristön- ja ilmastonsuojeluun liittyvät tuotot, kulut ja investoinnit kirjataan niitä vastaaville välilehdille. Välilehdelle "Henkilöstökustannukset" kirjataan niiden työntekijöiden työpanos, joka kokonaan tai osittain kohdistuu pysyvästi ympäristönsuojeluun. Välilehdellä "Tiedot toimintakertomukseen" kuvataan tarkemmin merkittävimpiä ympäristötoimenpiteitä, jotka esitetään soveltuvin osin kaupungin toimintakertomuksessa. </t>
    </r>
    <r>
      <rPr>
        <b/>
        <sz val="9"/>
        <rFont val="Arial"/>
        <family val="2"/>
      </rPr>
      <t xml:space="preserve">Jokaisen raportoidun summan kohdalle tulee kirjoittaa lyhyesti mistä eristä kyseinen summa pääosin koostuu. </t>
    </r>
  </si>
  <si>
    <t>Ympäristöerien tunnistaminen</t>
  </si>
  <si>
    <t>Tietojen vienti GC7-järjestelmään, sisäiset erät syötettävä käsin</t>
  </si>
  <si>
    <t>Tarkista edellisten tilikausien ylijäämän erittely</t>
  </si>
  <si>
    <t>Tase-ero:</t>
  </si>
  <si>
    <t>8/2014</t>
  </si>
  <si>
    <t>TULOSLASKELMA</t>
  </si>
  <si>
    <t>TOIMINTATUOTOT</t>
  </si>
  <si>
    <t>Myyntituotot</t>
  </si>
  <si>
    <t>Liiketoiminnan myyntituotot</t>
  </si>
  <si>
    <t>300000</t>
  </si>
  <si>
    <t>300008</t>
  </si>
  <si>
    <t>Myyntituotot, sisäiset</t>
  </si>
  <si>
    <t>300010</t>
  </si>
  <si>
    <t>Kiinteistöyhtiön vuokratuotot</t>
  </si>
  <si>
    <t>300018</t>
  </si>
  <si>
    <t>Kiinteistöyhtiön vuokratuotot, sisäiset</t>
  </si>
  <si>
    <t>307989</t>
  </si>
  <si>
    <t>Täyden korvauksen perusteella saadut korvaukset valtiolta</t>
  </si>
  <si>
    <t>308000</t>
  </si>
  <si>
    <t>309989</t>
  </si>
  <si>
    <t xml:space="preserve">Korvaukset kunnilta ja kuntayhtymiltä </t>
  </si>
  <si>
    <t>310000</t>
  </si>
  <si>
    <t>Korvaukset kunnilta ja kuntayhtymiltä</t>
  </si>
  <si>
    <t>310008</t>
  </si>
  <si>
    <t>Korvaukset kunnilta ja kuntayhtymiltä, sisäiset</t>
  </si>
  <si>
    <t>312989</t>
  </si>
  <si>
    <t xml:space="preserve">Muut suoritteiden myyntituotot </t>
  </si>
  <si>
    <t>313000</t>
  </si>
  <si>
    <t>Muut suoritteiden myyntituotot</t>
  </si>
  <si>
    <t>313008</t>
  </si>
  <si>
    <t>Muut suoritteiden myyntituotot, sisäiset</t>
  </si>
  <si>
    <t>318999</t>
  </si>
  <si>
    <t>319989</t>
  </si>
  <si>
    <t>Maksutuotot</t>
  </si>
  <si>
    <t>329000</t>
  </si>
  <si>
    <t>329008</t>
  </si>
  <si>
    <t>Maksutuotot, sisaiset</t>
  </si>
  <si>
    <t>329989</t>
  </si>
  <si>
    <t>329999</t>
  </si>
  <si>
    <t xml:space="preserve">Tuet ja avustukset </t>
  </si>
  <si>
    <t>330000</t>
  </si>
  <si>
    <t>Tuet ja avustukset</t>
  </si>
  <si>
    <t>330008</t>
  </si>
  <si>
    <t>Tuet ja avustukset, sisäiset</t>
  </si>
  <si>
    <t>339989</t>
  </si>
  <si>
    <t>340189</t>
  </si>
  <si>
    <t xml:space="preserve">Muut toimintatuotot </t>
  </si>
  <si>
    <t xml:space="preserve">Vuokratuotot </t>
  </si>
  <si>
    <t>341000</t>
  </si>
  <si>
    <t>Vuokratuotot</t>
  </si>
  <si>
    <t>341008</t>
  </si>
  <si>
    <t>Vuokratuotot, sisäiset</t>
  </si>
  <si>
    <t>349989</t>
  </si>
  <si>
    <t>350100</t>
  </si>
  <si>
    <t>Muut toimintatuotot</t>
  </si>
  <si>
    <t>350108</t>
  </si>
  <si>
    <t>Muut toimintatuotot, sisäiset</t>
  </si>
  <si>
    <t>351000</t>
  </si>
  <si>
    <t>Käyttöomaisuuden myyntivoitot</t>
  </si>
  <si>
    <t>351008</t>
  </si>
  <si>
    <t>Käyttöomaisuuden myyntivoitot, sisäiset</t>
  </si>
  <si>
    <t>359979</t>
  </si>
  <si>
    <t>359989</t>
  </si>
  <si>
    <t>359999</t>
  </si>
  <si>
    <t>Toimintatuotot</t>
  </si>
  <si>
    <t>Valmistevarastojen muutos</t>
  </si>
  <si>
    <t>360000</t>
  </si>
  <si>
    <t>Valmiiden ja keskeneräisten tuotteiden varastojen lisäys (+) tai vähennys (-)</t>
  </si>
  <si>
    <t>369989</t>
  </si>
  <si>
    <t>Valmistus omaan käyttöön</t>
  </si>
  <si>
    <t>370000</t>
  </si>
  <si>
    <t>379989</t>
  </si>
  <si>
    <t>TOIMINTAKULUT</t>
  </si>
  <si>
    <t>HENKILÖSTÖKULUT</t>
  </si>
  <si>
    <t xml:space="preserve">Palkat ja palkkiot  </t>
  </si>
  <si>
    <t>400000</t>
  </si>
  <si>
    <t>Palkat ja palkkiot</t>
  </si>
  <si>
    <t>406500</t>
  </si>
  <si>
    <t>Aktivoidut palkat ja palkkiot</t>
  </si>
  <si>
    <t>407000</t>
  </si>
  <si>
    <t>Henkilöstökorvaukset ja muut henkilöstömenojen korjauserät</t>
  </si>
  <si>
    <t>409989</t>
  </si>
  <si>
    <t xml:space="preserve">Henkilösivukulut </t>
  </si>
  <si>
    <t xml:space="preserve">Eläkekulut </t>
  </si>
  <si>
    <t>410000</t>
  </si>
  <si>
    <t>Eläkekulut</t>
  </si>
  <si>
    <t>413500</t>
  </si>
  <si>
    <t>Aktivoidut eläkekulut</t>
  </si>
  <si>
    <t>414989</t>
  </si>
  <si>
    <t xml:space="preserve">Muut henkilösivukulut </t>
  </si>
  <si>
    <t>415000</t>
  </si>
  <si>
    <t>Muut henkilösivukulut</t>
  </si>
  <si>
    <t>420000</t>
  </si>
  <si>
    <t>Aktivoidut sosiaalivakuutusmaksut</t>
  </si>
  <si>
    <t>429979</t>
  </si>
  <si>
    <t>429989</t>
  </si>
  <si>
    <t>Henkilösivukulut</t>
  </si>
  <si>
    <t>429999</t>
  </si>
  <si>
    <t>Henkilöstökulut</t>
  </si>
  <si>
    <t>PALVELUJEN OSTOT</t>
  </si>
  <si>
    <t xml:space="preserve">Asiakaspalvelujen ostot </t>
  </si>
  <si>
    <t>430000</t>
  </si>
  <si>
    <t>Asiakaspalvelujen ostot</t>
  </si>
  <si>
    <t>430008</t>
  </si>
  <si>
    <t>Asiakaspalvelujen ostot, sisäiset</t>
  </si>
  <si>
    <t>433989</t>
  </si>
  <si>
    <t xml:space="preserve">Muiden palvelujen ostot </t>
  </si>
  <si>
    <t>434000</t>
  </si>
  <si>
    <t>Muiden palvelujen ostot</t>
  </si>
  <si>
    <t>434008</t>
  </si>
  <si>
    <t>Muiden palvelujen ostot, sisäiset</t>
  </si>
  <si>
    <t>448089</t>
  </si>
  <si>
    <t>449999</t>
  </si>
  <si>
    <t>Palvelujen ostot</t>
  </si>
  <si>
    <t>AINEET, TARVIKKEET, TAVARAT</t>
  </si>
  <si>
    <t>Ostot tilikauden aikana</t>
  </si>
  <si>
    <t>450000</t>
  </si>
  <si>
    <t>450008</t>
  </si>
  <si>
    <t>Ostot tilikauden aikana, sisäiset</t>
  </si>
  <si>
    <t>464089</t>
  </si>
  <si>
    <t xml:space="preserve">Varastojen lisäys tai vähennys </t>
  </si>
  <si>
    <t>467000</t>
  </si>
  <si>
    <t>Varastojen lisäys (+) tai vähennys (-)</t>
  </si>
  <si>
    <t>469989</t>
  </si>
  <si>
    <t>469999</t>
  </si>
  <si>
    <t>Aineet tarvikkeet ja tavarat</t>
  </si>
  <si>
    <t>AVUSTUKSET</t>
  </si>
  <si>
    <t>470000</t>
  </si>
  <si>
    <t>Avustukset</t>
  </si>
  <si>
    <t>474008</t>
  </si>
  <si>
    <t>Avustukset yhteisöille, sisäiset</t>
  </si>
  <si>
    <t>479999</t>
  </si>
  <si>
    <t>MUUT TOIMINTAKULUT</t>
  </si>
  <si>
    <t xml:space="preserve">Vuokrat  </t>
  </si>
  <si>
    <t>480000</t>
  </si>
  <si>
    <t>Vuokrat</t>
  </si>
  <si>
    <t>480008</t>
  </si>
  <si>
    <t>Vuokrat, sisäiset</t>
  </si>
  <si>
    <t>489989</t>
  </si>
  <si>
    <t>Muut toimintakulut</t>
  </si>
  <si>
    <t>490000</t>
  </si>
  <si>
    <t>490008</t>
  </si>
  <si>
    <t>Muut toimintakulut, sisäiset</t>
  </si>
  <si>
    <t>491000</t>
  </si>
  <si>
    <t>Välittömät verot</t>
  </si>
  <si>
    <t>491011</t>
  </si>
  <si>
    <t>Laskennallisten verosaamisten muutos</t>
  </si>
  <si>
    <t>491012</t>
  </si>
  <si>
    <t>Laskennallisten verovelkojen muutos</t>
  </si>
  <si>
    <t>492000</t>
  </si>
  <si>
    <t>Käyttöomaisuuden myyntitappiot</t>
  </si>
  <si>
    <t>492008</t>
  </si>
  <si>
    <t>Käyttöomaisuuden myyntitappiot, sisäiset</t>
  </si>
  <si>
    <t>499009</t>
  </si>
  <si>
    <t>499979</t>
  </si>
  <si>
    <t>499989</t>
  </si>
  <si>
    <t>Toimintakulut</t>
  </si>
  <si>
    <t>Osuus osakkuusyhtiöiden voitosta (tappiosta)</t>
  </si>
  <si>
    <t>499994</t>
  </si>
  <si>
    <t>Osuus osakkuusyhteisöjen voitosta (tappiosta)</t>
  </si>
  <si>
    <t>499998</t>
  </si>
  <si>
    <t>499999</t>
  </si>
  <si>
    <t>TOIMINTAKATE</t>
  </si>
  <si>
    <t>VALTIONOSUUDET</t>
  </si>
  <si>
    <t>Valtionosuudet</t>
  </si>
  <si>
    <t>RAHOITUSTUOTOT JA -KULUT</t>
  </si>
  <si>
    <t xml:space="preserve">Korkotuotot </t>
  </si>
  <si>
    <t>600008</t>
  </si>
  <si>
    <t>Korkotuotot konserniyhteisöiltä</t>
  </si>
  <si>
    <t>601010</t>
  </si>
  <si>
    <t>Korkotuotot muilta</t>
  </si>
  <si>
    <t>609989</t>
  </si>
  <si>
    <t>Korkotuotot</t>
  </si>
  <si>
    <t xml:space="preserve">Muut rahoitustuotot </t>
  </si>
  <si>
    <t>610008</t>
  </si>
  <si>
    <t>Osinkotuotot konserniyhteisöiltä</t>
  </si>
  <si>
    <t>610040</t>
  </si>
  <si>
    <t>Osinkotuotot muilta</t>
  </si>
  <si>
    <t>617010</t>
  </si>
  <si>
    <t>Muut rahoitustuotot</t>
  </si>
  <si>
    <t>617018</t>
  </si>
  <si>
    <t>Muut rahoitustuotot, sisäiset</t>
  </si>
  <si>
    <t>617089</t>
  </si>
  <si>
    <t>619989</t>
  </si>
  <si>
    <t xml:space="preserve">Korkokulut </t>
  </si>
  <si>
    <t>620008</t>
  </si>
  <si>
    <t>Korkokulut konserniyhteisöiltä</t>
  </si>
  <si>
    <t>623010</t>
  </si>
  <si>
    <t>Korkokulut muilta</t>
  </si>
  <si>
    <t>629989</t>
  </si>
  <si>
    <t>Muille maksetut korkokulut</t>
  </si>
  <si>
    <t xml:space="preserve">Muut rahoituskulut </t>
  </si>
  <si>
    <t>630008</t>
  </si>
  <si>
    <t>Muut rahoituskulut konserniyhteisöiltä</t>
  </si>
  <si>
    <t>630210</t>
  </si>
  <si>
    <t>Muut rahoituskulut muilta</t>
  </si>
  <si>
    <t>636000</t>
  </si>
  <si>
    <t>Arvonalentumiset vaihtuvien vastaavien rahoitusvaroista</t>
  </si>
  <si>
    <t>637000</t>
  </si>
  <si>
    <t>Arvonalentumiset pysyvien vastaavien sijoituksista</t>
  </si>
  <si>
    <t>637989</t>
  </si>
  <si>
    <t>Muut rahoituskulut</t>
  </si>
  <si>
    <t>659989</t>
  </si>
  <si>
    <t>699979</t>
  </si>
  <si>
    <t>Rahoitustuotot ja -kulut</t>
  </si>
  <si>
    <t>699999</t>
  </si>
  <si>
    <t>VUOSIKATE</t>
  </si>
  <si>
    <t>POISTOT JA ARVONALENTUMISET</t>
  </si>
  <si>
    <t>Suunnitelman mukaiset poistot</t>
  </si>
  <si>
    <t>710000</t>
  </si>
  <si>
    <t>Poisto aineettomista oikeuksista</t>
  </si>
  <si>
    <t>712000</t>
  </si>
  <si>
    <t>Poisto muista pitkävaikutteisista menoista</t>
  </si>
  <si>
    <t>713000</t>
  </si>
  <si>
    <t>Poisto rakennuksista ja rakennelmista</t>
  </si>
  <si>
    <t>714000</t>
  </si>
  <si>
    <t>Poisto kiinteistä rakenteista ja laitteista</t>
  </si>
  <si>
    <t>715000</t>
  </si>
  <si>
    <t>Poisto koneista ja kalusteista</t>
  </si>
  <si>
    <t>716000</t>
  </si>
  <si>
    <t>Poisto muista aineellisista hyödykkeistä</t>
  </si>
  <si>
    <t>717000</t>
  </si>
  <si>
    <t>Konserniliikearvon poistot</t>
  </si>
  <si>
    <t>720000</t>
  </si>
  <si>
    <t>Käyttöomaisuuden myyntivoitot ja -tappiot</t>
  </si>
  <si>
    <t>721000</t>
  </si>
  <si>
    <t>Arvonalentuminen aineettomista oikeuksista</t>
  </si>
  <si>
    <t>721020</t>
  </si>
  <si>
    <t>Arvonalentuminen muista pitkävaikutteisista menoista</t>
  </si>
  <si>
    <t>721030</t>
  </si>
  <si>
    <t>Arvonalentuminen rakennuksista ja rakennelmista</t>
  </si>
  <si>
    <t>721040</t>
  </si>
  <si>
    <t>Arvonalentuminen kiinteistä rakenteista ja laitteista</t>
  </si>
  <si>
    <t>721050</t>
  </si>
  <si>
    <t>Arvonalentuminen koneista ja kalustosta</t>
  </si>
  <si>
    <t>721060</t>
  </si>
  <si>
    <t>Arvonalentuminen muista aineellisista hyödykkeistä</t>
  </si>
  <si>
    <t>722000</t>
  </si>
  <si>
    <t>Konserniliikearvon arvonalentumiset</t>
  </si>
  <si>
    <t>722999</t>
  </si>
  <si>
    <t>Tilikauden yli- ja alipariarvot</t>
  </si>
  <si>
    <t>724000</t>
  </si>
  <si>
    <t>Tilikauden kuluksi kirjattu ylipariarvo</t>
  </si>
  <si>
    <t>724100</t>
  </si>
  <si>
    <t>Tilikaudella tuloutettu alipariarvo</t>
  </si>
  <si>
    <t>724989</t>
  </si>
  <si>
    <t xml:space="preserve">Arvonalentumiset  </t>
  </si>
  <si>
    <t>723000</t>
  </si>
  <si>
    <t>Arvonalentumiset, maa- ja vesialueet</t>
  </si>
  <si>
    <t>723010</t>
  </si>
  <si>
    <t>Arvonalentumiset, muut</t>
  </si>
  <si>
    <t>729989</t>
  </si>
  <si>
    <t>Arvonalentumiset</t>
  </si>
  <si>
    <t>729999</t>
  </si>
  <si>
    <t>Poistot ja arvonalentumiset</t>
  </si>
  <si>
    <t>SATUNNAISET TUOTOT JA KULUT</t>
  </si>
  <si>
    <t>Satunnaiset tuotot</t>
  </si>
  <si>
    <t>800000</t>
  </si>
  <si>
    <t>800048</t>
  </si>
  <si>
    <t>801000</t>
  </si>
  <si>
    <t>Muut satunnaiset tuotot</t>
  </si>
  <si>
    <t>801008</t>
  </si>
  <si>
    <t>Muut satunnaiset tuotot, sisäiset</t>
  </si>
  <si>
    <t>809999</t>
  </si>
  <si>
    <t>Satunnaiset kulut</t>
  </si>
  <si>
    <t>810000</t>
  </si>
  <si>
    <t>810008</t>
  </si>
  <si>
    <t>811000</t>
  </si>
  <si>
    <t>Muut satunnaiset kulut</t>
  </si>
  <si>
    <t>811008</t>
  </si>
  <si>
    <t>Muut satunnaiset kulut, sisäiset</t>
  </si>
  <si>
    <t>819979</t>
  </si>
  <si>
    <t>819989</t>
  </si>
  <si>
    <t>Satunnaiset erät</t>
  </si>
  <si>
    <t>819999</t>
  </si>
  <si>
    <t>TILIKAUDEN TULOS</t>
  </si>
  <si>
    <t>VARAUSTEN JA RAHASTOJEN MUUTOKSET</t>
  </si>
  <si>
    <t>Poistoeron muutos</t>
  </si>
  <si>
    <t>855000</t>
  </si>
  <si>
    <t>Poistoeron lisäys (-) / vähennys (+)</t>
  </si>
  <si>
    <t>859989</t>
  </si>
  <si>
    <t>Poistoeron lisays (-) / vahennys (+)</t>
  </si>
  <si>
    <t>Varausten muutos</t>
  </si>
  <si>
    <t>860000</t>
  </si>
  <si>
    <t>Varausten lisäys (-)</t>
  </si>
  <si>
    <t>865000</t>
  </si>
  <si>
    <t>Varausten vähennys (+)</t>
  </si>
  <si>
    <t>869989</t>
  </si>
  <si>
    <t>Vapaaehtoisten varausten lisays (-) / vahennys (+)</t>
  </si>
  <si>
    <t>Rahastojen muutos</t>
  </si>
  <si>
    <t>870000</t>
  </si>
  <si>
    <t>Rahastojen lisäys (-)</t>
  </si>
  <si>
    <t>875000</t>
  </si>
  <si>
    <t>Rahastojen vähennys (+)</t>
  </si>
  <si>
    <t>879989</t>
  </si>
  <si>
    <t>Rahastojen lisays (-) / vahennys (+)</t>
  </si>
  <si>
    <t>879999</t>
  </si>
  <si>
    <t>Tilinpäätössiirrot</t>
  </si>
  <si>
    <t>Vähemmistöosuus</t>
  </si>
  <si>
    <t>880000</t>
  </si>
  <si>
    <t>Vähemmistöosuus tilikauden tuloksesta</t>
  </si>
  <si>
    <t>880089</t>
  </si>
  <si>
    <t>880099</t>
  </si>
  <si>
    <t>TILIKAUDEN YLIJÄÄMÄ/ALIJÄÄMÄ</t>
  </si>
  <si>
    <t>TASE</t>
  </si>
  <si>
    <t xml:space="preserve">VASTAAVAA </t>
  </si>
  <si>
    <t>PYSYVÄT VASTAAVAT</t>
  </si>
  <si>
    <t>AINEETTOMAT HYÖDYKKEET</t>
  </si>
  <si>
    <t>AINEETTOMAT OIKEUDET</t>
  </si>
  <si>
    <t>Aineettomat oikeudet</t>
  </si>
  <si>
    <t>Hankintameno 1.1. (+)</t>
  </si>
  <si>
    <t>100020</t>
  </si>
  <si>
    <t>Lisäykset (investoinnit) (+)</t>
  </si>
  <si>
    <t>100021</t>
  </si>
  <si>
    <t>Rahoitusosuudet tilikaudella</t>
  </si>
  <si>
    <t>100040</t>
  </si>
  <si>
    <t>Vähennykset (-)</t>
  </si>
  <si>
    <t>100050</t>
  </si>
  <si>
    <t>Siirrot erien välillä (+/-)</t>
  </si>
  <si>
    <t>100059</t>
  </si>
  <si>
    <t>Hankintameno tilikauden lopussa</t>
  </si>
  <si>
    <t>100080</t>
  </si>
  <si>
    <t>Kauden poistot (-)</t>
  </si>
  <si>
    <t>100085</t>
  </si>
  <si>
    <t>Arvonalennukset (-) ja arvonalennusten palautus (+)</t>
  </si>
  <si>
    <t>100089</t>
  </si>
  <si>
    <t>Kertyneet sumupoistot ja arvonal. kauden lopussa</t>
  </si>
  <si>
    <t>100099</t>
  </si>
  <si>
    <t>100699</t>
  </si>
  <si>
    <t>KONSERNILIIKEARVO</t>
  </si>
  <si>
    <t>Konserniliikearvo</t>
  </si>
  <si>
    <t>109040</t>
  </si>
  <si>
    <t>109060</t>
  </si>
  <si>
    <t>109080</t>
  </si>
  <si>
    <t>109089</t>
  </si>
  <si>
    <t>Hankintameno kauden lopussa</t>
  </si>
  <si>
    <t>109150</t>
  </si>
  <si>
    <t>109160</t>
  </si>
  <si>
    <t>Arvonalennukset (-)</t>
  </si>
  <si>
    <t>109179</t>
  </si>
  <si>
    <t>Kertyneet sumu-poistot kauden lopussa</t>
  </si>
  <si>
    <t>109189</t>
  </si>
  <si>
    <t>109599</t>
  </si>
  <si>
    <t>MUUT PITKÄVAIKUTTEISET MENOT</t>
  </si>
  <si>
    <t>Muut pitkävaikutteiset menot</t>
  </si>
  <si>
    <t>101020</t>
  </si>
  <si>
    <t>101021</t>
  </si>
  <si>
    <t>101040</t>
  </si>
  <si>
    <t>101050</t>
  </si>
  <si>
    <t>101059</t>
  </si>
  <si>
    <t>101080</t>
  </si>
  <si>
    <t>101085</t>
  </si>
  <si>
    <t>101089</t>
  </si>
  <si>
    <t>Kertyneet sumu-poistot ja arvonal. kauden lopussa (-)</t>
  </si>
  <si>
    <t>101099</t>
  </si>
  <si>
    <t>101199</t>
  </si>
  <si>
    <t>ENNAKKOMAKSUT</t>
  </si>
  <si>
    <t>Ennakkomaksut aineettomista hyödykkeistä</t>
  </si>
  <si>
    <t>102020</t>
  </si>
  <si>
    <t>102021</t>
  </si>
  <si>
    <t>102040</t>
  </si>
  <si>
    <t>102050</t>
  </si>
  <si>
    <t>102059</t>
  </si>
  <si>
    <t>102199</t>
  </si>
  <si>
    <t>Ennakkomaksut ja keskeneräiset aineettomat hyödykkeet</t>
  </si>
  <si>
    <t>109999</t>
  </si>
  <si>
    <t>Aineettomat hyödykkeet</t>
  </si>
  <si>
    <t>AINEELLISET HYÖDYKKEET</t>
  </si>
  <si>
    <t>Maa- ja vesialueet</t>
  </si>
  <si>
    <t>110020</t>
  </si>
  <si>
    <t>110021</t>
  </si>
  <si>
    <t>110040</t>
  </si>
  <si>
    <t>110050</t>
  </si>
  <si>
    <t>110059</t>
  </si>
  <si>
    <t>110080</t>
  </si>
  <si>
    <t>110089</t>
  </si>
  <si>
    <t>Kertyneet arvonalennukset ja poistot kauden lopussa (-)</t>
  </si>
  <si>
    <t>110099</t>
  </si>
  <si>
    <t>Maa-ja vesialueiden arvonkorotukset</t>
  </si>
  <si>
    <t>Maa- ja vesialueiden arvonkorotukset 1.1.</t>
  </si>
  <si>
    <t>110520</t>
  </si>
  <si>
    <t>Maa- ja vesialueiden arvonkorotusten lisäys</t>
  </si>
  <si>
    <t>110540</t>
  </si>
  <si>
    <t>Maa- ja vesialueiden arvonkorotusten vähennys</t>
  </si>
  <si>
    <t>110549</t>
  </si>
  <si>
    <t>110999</t>
  </si>
  <si>
    <t>Rakennukset</t>
  </si>
  <si>
    <t>111020</t>
  </si>
  <si>
    <t>111021</t>
  </si>
  <si>
    <t>Rahoitusosuudet tilikaudella (-)</t>
  </si>
  <si>
    <t>111040</t>
  </si>
  <si>
    <t>111050</t>
  </si>
  <si>
    <t>111059</t>
  </si>
  <si>
    <t>111080</t>
  </si>
  <si>
    <t>111085</t>
  </si>
  <si>
    <t>Arvonalennukset (-) ja arvonalennusten palautukset (+)</t>
  </si>
  <si>
    <t>111089</t>
  </si>
  <si>
    <t>111099</t>
  </si>
  <si>
    <t>Rakennusten arvonkorotukset</t>
  </si>
  <si>
    <t>Rakennusten arvonkorotukset 1.1.</t>
  </si>
  <si>
    <t>112540</t>
  </si>
  <si>
    <t>Rakennusten arvonkorotusten vähennys</t>
  </si>
  <si>
    <t>112549</t>
  </si>
  <si>
    <t>112999</t>
  </si>
  <si>
    <t xml:space="preserve">Kiinteät rakenteet ja laitteet </t>
  </si>
  <si>
    <t>113020</t>
  </si>
  <si>
    <t>113021</t>
  </si>
  <si>
    <t>113040</t>
  </si>
  <si>
    <t>113050</t>
  </si>
  <si>
    <t>113059</t>
  </si>
  <si>
    <t>113080</t>
  </si>
  <si>
    <t>113085</t>
  </si>
  <si>
    <t>113089</t>
  </si>
  <si>
    <t>113099</t>
  </si>
  <si>
    <t>Kiinteät rakenteet ja laitteet</t>
  </si>
  <si>
    <t>Koneet ja kalusto</t>
  </si>
  <si>
    <t>116020</t>
  </si>
  <si>
    <t>116021</t>
  </si>
  <si>
    <t>Rahoitusosuudet tilikaudella (+/-)</t>
  </si>
  <si>
    <t>116040</t>
  </si>
  <si>
    <t>116050</t>
  </si>
  <si>
    <t>116059</t>
  </si>
  <si>
    <t>116080</t>
  </si>
  <si>
    <t>116085</t>
  </si>
  <si>
    <t>116089</t>
  </si>
  <si>
    <t>116099</t>
  </si>
  <si>
    <t>Muut aineelliset hyödykkeet</t>
  </si>
  <si>
    <t>118020</t>
  </si>
  <si>
    <t>118021</t>
  </si>
  <si>
    <t>118040</t>
  </si>
  <si>
    <t>118050</t>
  </si>
  <si>
    <t>118059</t>
  </si>
  <si>
    <t>118080</t>
  </si>
  <si>
    <t>118085</t>
  </si>
  <si>
    <t>118089</t>
  </si>
  <si>
    <t>118099</t>
  </si>
  <si>
    <t>118999</t>
  </si>
  <si>
    <t>Ennakkomaksut ja keskeneräiset hankinnat</t>
  </si>
  <si>
    <t>Ennakkomaksut</t>
  </si>
  <si>
    <t>119020</t>
  </si>
  <si>
    <t>119021</t>
  </si>
  <si>
    <t>119040</t>
  </si>
  <si>
    <t>119050</t>
  </si>
  <si>
    <t>119059</t>
  </si>
  <si>
    <t>119599</t>
  </si>
  <si>
    <t>119999</t>
  </si>
  <si>
    <t>Aineelliset hyödykkeet</t>
  </si>
  <si>
    <t>SIJOITUKSET</t>
  </si>
  <si>
    <t>Osakkeet ja osuudet</t>
  </si>
  <si>
    <t xml:space="preserve">Osakkeet ja osuudet tytäryhteisöissä </t>
  </si>
  <si>
    <t>120120</t>
  </si>
  <si>
    <t>120140</t>
  </si>
  <si>
    <t>120150</t>
  </si>
  <si>
    <t>120159</t>
  </si>
  <si>
    <t>120185</t>
  </si>
  <si>
    <t>Arvonalennukset kaudella (-)</t>
  </si>
  <si>
    <t>120189</t>
  </si>
  <si>
    <t>Kertyneet arvonalennukset kauden lopussa (-)</t>
  </si>
  <si>
    <t>120199</t>
  </si>
  <si>
    <t>Osakkeet ja osuudet tytäryhteisöissä</t>
  </si>
  <si>
    <t xml:space="preserve">Kuntayhtymäosuudet  </t>
  </si>
  <si>
    <t>120320</t>
  </si>
  <si>
    <t>120340</t>
  </si>
  <si>
    <t>120350</t>
  </si>
  <si>
    <t>120359</t>
  </si>
  <si>
    <t>120385</t>
  </si>
  <si>
    <t>120389</t>
  </si>
  <si>
    <t>120399</t>
  </si>
  <si>
    <t>Kuntayhtymäosuudet</t>
  </si>
  <si>
    <t xml:space="preserve">Osakkeet ja osuudet osakkuus- ja muissa omistusyhteysyhteisöissä  </t>
  </si>
  <si>
    <t xml:space="preserve">Osakkuusyhteisöosakkeet ja -osuudet  </t>
  </si>
  <si>
    <t>120520</t>
  </si>
  <si>
    <t>120540</t>
  </si>
  <si>
    <t>120550</t>
  </si>
  <si>
    <t>120559</t>
  </si>
  <si>
    <t>120585</t>
  </si>
  <si>
    <t>120589</t>
  </si>
  <si>
    <t>Kertyneet arvonalennukset ja pääomaosuusviennit kauden lopussa (-)</t>
  </si>
  <si>
    <t>120599</t>
  </si>
  <si>
    <t>Osakkuusyhteisöosakkeet ja -osuudet</t>
  </si>
  <si>
    <t>Muut osakkeet ja osuudet</t>
  </si>
  <si>
    <t>121220</t>
  </si>
  <si>
    <t>121240</t>
  </si>
  <si>
    <t>121250</t>
  </si>
  <si>
    <t>121259</t>
  </si>
  <si>
    <t>121285</t>
  </si>
  <si>
    <t>121289</t>
  </si>
  <si>
    <t>121299</t>
  </si>
  <si>
    <t>Osakkeiden arvonkorotukset</t>
  </si>
  <si>
    <t>Osakkeiden arvonkorotukset 1.1</t>
  </si>
  <si>
    <t>121420</t>
  </si>
  <si>
    <t>Osakkeiden arvonkorotusten lisäys</t>
  </si>
  <si>
    <t>121440</t>
  </si>
  <si>
    <t>Osakkeiden arvonkorotusten vähennys</t>
  </si>
  <si>
    <t>121449</t>
  </si>
  <si>
    <t>121989</t>
  </si>
  <si>
    <t>Muut osakkeet ja osuudet sekä osakkeiden arvonkorotukset</t>
  </si>
  <si>
    <t xml:space="preserve">Joukkovelkakirjalainasaamiset  </t>
  </si>
  <si>
    <t>121508</t>
  </si>
  <si>
    <t>Jvk-saamiset konserniyhteisöiltä</t>
  </si>
  <si>
    <t>121608</t>
  </si>
  <si>
    <t>Jvk-saamiset jäsenkuntayhtymiltä</t>
  </si>
  <si>
    <t>121700</t>
  </si>
  <si>
    <t>Jvk-saamiset osakkuus- ja muilta omistusyhteysyhteisöiltä</t>
  </si>
  <si>
    <t>122100</t>
  </si>
  <si>
    <t>Jvk-saamiset muilta</t>
  </si>
  <si>
    <t>122989</t>
  </si>
  <si>
    <t>Joukkovelkakirjasaamiset</t>
  </si>
  <si>
    <t xml:space="preserve">Muut lainasaamiset  </t>
  </si>
  <si>
    <t>123108</t>
  </si>
  <si>
    <t>Muut lainasaamiset konserniyhteisöiltä</t>
  </si>
  <si>
    <t>123208</t>
  </si>
  <si>
    <t>Muut lainasaamiset jäsenkuntayhtymiltä</t>
  </si>
  <si>
    <t>123300</t>
  </si>
  <si>
    <t>Muut lainasaamiset osakkuus- ja muilta omistusyhteysyhteisöiltä</t>
  </si>
  <si>
    <t>123800</t>
  </si>
  <si>
    <t>Muut lainasaamiset muilta</t>
  </si>
  <si>
    <t>123989</t>
  </si>
  <si>
    <t>Muut lainasaamiset</t>
  </si>
  <si>
    <t>Muut saamiset</t>
  </si>
  <si>
    <t>124108</t>
  </si>
  <si>
    <t>Muut saamiset konserniyhteisöiltä</t>
  </si>
  <si>
    <t>124208</t>
  </si>
  <si>
    <t>Muut saamiset jäsenkuntayhtymiltä</t>
  </si>
  <si>
    <t>124300</t>
  </si>
  <si>
    <t>Muut saamiset osakkuus- ja muilta omistusyhteysyhteisöiltä</t>
  </si>
  <si>
    <t>124600</t>
  </si>
  <si>
    <t>Muut saamiset muilta</t>
  </si>
  <si>
    <t>124989</t>
  </si>
  <si>
    <t>129999</t>
  </si>
  <si>
    <t>Sijoitukset</t>
  </si>
  <si>
    <t>139999</t>
  </si>
  <si>
    <t>TOIMEKSIANTOJEN VARAT</t>
  </si>
  <si>
    <t xml:space="preserve">Valtion toimeksiannot    </t>
  </si>
  <si>
    <t>140000</t>
  </si>
  <si>
    <t>Valtion toimeksiannot</t>
  </si>
  <si>
    <t>142989</t>
  </si>
  <si>
    <t xml:space="preserve">Lahjoitusrahastojen erityiskatteet </t>
  </si>
  <si>
    <t>144000</t>
  </si>
  <si>
    <t>Lahjoitusrahastojen erityiskatteet</t>
  </si>
  <si>
    <t>145989</t>
  </si>
  <si>
    <t>Muut toimeksiantojen varat</t>
  </si>
  <si>
    <t>148000</t>
  </si>
  <si>
    <t>Muut toimeksiannot</t>
  </si>
  <si>
    <t>148999</t>
  </si>
  <si>
    <t>149999</t>
  </si>
  <si>
    <t>VAIHTUVAT VASTAAVAT</t>
  </si>
  <si>
    <t>VAIHTO-OMAISUUS</t>
  </si>
  <si>
    <t>150000</t>
  </si>
  <si>
    <t>Aineet ja tarvikkeet</t>
  </si>
  <si>
    <t>153000</t>
  </si>
  <si>
    <t>Keskeneräiset tuotteet</t>
  </si>
  <si>
    <t>155000</t>
  </si>
  <si>
    <t>Valmiit tuotteet</t>
  </si>
  <si>
    <t>157000</t>
  </si>
  <si>
    <t>Muu vaihto-omaisuus</t>
  </si>
  <si>
    <t>159000</t>
  </si>
  <si>
    <t>Ennakkomaksut vaihto-omaisuudesta</t>
  </si>
  <si>
    <t>159999</t>
  </si>
  <si>
    <t>Vaihto-omaisuus</t>
  </si>
  <si>
    <t>SAAMISET</t>
  </si>
  <si>
    <t>PITKÄAIKAISET SAAMISET</t>
  </si>
  <si>
    <t>Myyntisaamiset</t>
  </si>
  <si>
    <t>160008</t>
  </si>
  <si>
    <t>Myyntisaamiset konserniyhteisoilta</t>
  </si>
  <si>
    <t>160508</t>
  </si>
  <si>
    <t>Myyntisaamiset jäsenkuntayhtymiltä</t>
  </si>
  <si>
    <t>161000</t>
  </si>
  <si>
    <t>Pitkäaikaiset omistusyhteysyritysmyyntisaamiset</t>
  </si>
  <si>
    <t>162000</t>
  </si>
  <si>
    <t>Myyntisaamiset muilta</t>
  </si>
  <si>
    <t>162989</t>
  </si>
  <si>
    <t xml:space="preserve">Lainasaamiset </t>
  </si>
  <si>
    <t>163008</t>
  </si>
  <si>
    <t>Lainasaamiset konserniyhteisoilta</t>
  </si>
  <si>
    <t>163508</t>
  </si>
  <si>
    <t>Lainasaamiset jäsenkuntayhtymiltä</t>
  </si>
  <si>
    <t>164000</t>
  </si>
  <si>
    <t>Lainasaamiset osakkuus- ja muilta omistusyhteys-yhteisöiltä</t>
  </si>
  <si>
    <t>165500</t>
  </si>
  <si>
    <t>Lainasaamiset muilta</t>
  </si>
  <si>
    <t>165989</t>
  </si>
  <si>
    <t>Lainasaamiset</t>
  </si>
  <si>
    <t xml:space="preserve">Muut saamiset </t>
  </si>
  <si>
    <t>166008</t>
  </si>
  <si>
    <t>Muut saamiset konserniyhteisoilta</t>
  </si>
  <si>
    <t>166208</t>
  </si>
  <si>
    <t>166500</t>
  </si>
  <si>
    <t>168800</t>
  </si>
  <si>
    <t>168989</t>
  </si>
  <si>
    <t xml:space="preserve">Siirtosaamiset  </t>
  </si>
  <si>
    <t>171508</t>
  </si>
  <si>
    <t>Muut siirtosaamiset konserniyhteisoilta</t>
  </si>
  <si>
    <t>171608</t>
  </si>
  <si>
    <t>Muut siirtosaamiset jäsenkuntayhtymiltä</t>
  </si>
  <si>
    <t>171700</t>
  </si>
  <si>
    <t>Muut siirtosaamiset osakkuus- ja muilta omistusyhteysyhteisöiltä</t>
  </si>
  <si>
    <t>171900</t>
  </si>
  <si>
    <t>Muut siirtosaamiset muilta</t>
  </si>
  <si>
    <t>171969</t>
  </si>
  <si>
    <t>Muut siirtosaamiset</t>
  </si>
  <si>
    <t>171979</t>
  </si>
  <si>
    <t>Siirtosaamiset</t>
  </si>
  <si>
    <t>171999</t>
  </si>
  <si>
    <t>Pitkäaikaiset saamiset</t>
  </si>
  <si>
    <t>LYHYTAIKAISET SAAMISET</t>
  </si>
  <si>
    <t xml:space="preserve">Myyntisaamiset </t>
  </si>
  <si>
    <t>172008</t>
  </si>
  <si>
    <t>172508</t>
  </si>
  <si>
    <t>173000</t>
  </si>
  <si>
    <t>Myyntisaamiset osakkuus- ja muilta omistusyhteysyhteisöiltä</t>
  </si>
  <si>
    <t>174000</t>
  </si>
  <si>
    <t>174989</t>
  </si>
  <si>
    <t xml:space="preserve">Lainasaamiset  </t>
  </si>
  <si>
    <t>175008</t>
  </si>
  <si>
    <t>Konsernitilisaamiset</t>
  </si>
  <si>
    <t>175508</t>
  </si>
  <si>
    <t>175800</t>
  </si>
  <si>
    <t>177000</t>
  </si>
  <si>
    <t>177989</t>
  </si>
  <si>
    <t>178008</t>
  </si>
  <si>
    <t>178508</t>
  </si>
  <si>
    <t>179000</t>
  </si>
  <si>
    <t>181000</t>
  </si>
  <si>
    <t>181489</t>
  </si>
  <si>
    <t xml:space="preserve">Siirtosaamiset </t>
  </si>
  <si>
    <t>182208</t>
  </si>
  <si>
    <t>182308</t>
  </si>
  <si>
    <t>182400</t>
  </si>
  <si>
    <t>182600</t>
  </si>
  <si>
    <t>182679</t>
  </si>
  <si>
    <t>182689</t>
  </si>
  <si>
    <t>182889</t>
  </si>
  <si>
    <t>Lyhytaikaiset saamiset</t>
  </si>
  <si>
    <t>182999</t>
  </si>
  <si>
    <t>Saamiset</t>
  </si>
  <si>
    <t>RAHOITUSARVOPAPERIT</t>
  </si>
  <si>
    <t>183000</t>
  </si>
  <si>
    <t>184989</t>
  </si>
  <si>
    <t>Sijoitukset rahamarkkinainstrumentteihin</t>
  </si>
  <si>
    <t>185000</t>
  </si>
  <si>
    <t>186989</t>
  </si>
  <si>
    <t>Joukkovelkakirjalainasaamiset</t>
  </si>
  <si>
    <t>188000</t>
  </si>
  <si>
    <t>188989</t>
  </si>
  <si>
    <t>Muut arvopaperit</t>
  </si>
  <si>
    <t>189000</t>
  </si>
  <si>
    <t>189979</t>
  </si>
  <si>
    <t>189989</t>
  </si>
  <si>
    <t>Rahoitusarvopaperit</t>
  </si>
  <si>
    <t>Rahat ja pankkisaamiset</t>
  </si>
  <si>
    <t>190000</t>
  </si>
  <si>
    <t>199979</t>
  </si>
  <si>
    <t>199989</t>
  </si>
  <si>
    <t xml:space="preserve"> </t>
  </si>
  <si>
    <t>199999</t>
  </si>
  <si>
    <t>VASTAAVAA</t>
  </si>
  <si>
    <t xml:space="preserve">VASTATTAVAA </t>
  </si>
  <si>
    <t>OMA PÄÄOMA</t>
  </si>
  <si>
    <t>PERUSPÄÄOMA</t>
  </si>
  <si>
    <t>Peruspääoma 1.1.</t>
  </si>
  <si>
    <t>200010</t>
  </si>
  <si>
    <t>Peruspääoma lisäykset</t>
  </si>
  <si>
    <t>200030</t>
  </si>
  <si>
    <t>Peruspääoma vähennykset</t>
  </si>
  <si>
    <t>200050</t>
  </si>
  <si>
    <t>Peruspääoma siirrot erien välillä</t>
  </si>
  <si>
    <t>200089</t>
  </si>
  <si>
    <t>Peruspääoma</t>
  </si>
  <si>
    <t>Yhdistysten ja säätiöiden peruspääomat</t>
  </si>
  <si>
    <t>Yhdistysten ja säätiöiden peruspääomat 1.1.</t>
  </si>
  <si>
    <t>Yhdistysten ja säätiöiden peruspääomat lisäykset</t>
  </si>
  <si>
    <t>Yhdistysten ja säätiöiden peruspääomat vähennykset</t>
  </si>
  <si>
    <t>Yhdistysten ja säätiöiden peruspääomat siirrot erien välillä</t>
  </si>
  <si>
    <t>Arvonkorotusrahasto</t>
  </si>
  <si>
    <t>Arvonkorotusrahasto 1.1.</t>
  </si>
  <si>
    <t>201010</t>
  </si>
  <si>
    <t>Arvonkorotusrahasto lisäykset</t>
  </si>
  <si>
    <t>201030</t>
  </si>
  <si>
    <t>Arvonkorotusrahasto vähennykset</t>
  </si>
  <si>
    <t>201050</t>
  </si>
  <si>
    <t>Arvonkorotusrahasto siirrot erien välillä</t>
  </si>
  <si>
    <t>201089</t>
  </si>
  <si>
    <t>RAHASTOT</t>
  </si>
  <si>
    <t>Muut omat rahastot</t>
  </si>
  <si>
    <t>Sijoitetun vapaan oman pääoman rahasto</t>
  </si>
  <si>
    <t>Vararahasto</t>
  </si>
  <si>
    <t>Vararahasto 1.1.</t>
  </si>
  <si>
    <t>201110</t>
  </si>
  <si>
    <t>Vararahasto lisäykset</t>
  </si>
  <si>
    <t>201130</t>
  </si>
  <si>
    <t>Vararahasto vähennykset</t>
  </si>
  <si>
    <t>201150</t>
  </si>
  <si>
    <t>Vararahasto siirrot erien välillä</t>
  </si>
  <si>
    <t>201189</t>
  </si>
  <si>
    <t xml:space="preserve">Rahastopääomat </t>
  </si>
  <si>
    <t>Rahastopääomat 1.1.</t>
  </si>
  <si>
    <t>201510</t>
  </si>
  <si>
    <t>Rahastopääomat lisäykset</t>
  </si>
  <si>
    <t>201530</t>
  </si>
  <si>
    <t>Rahastopääomat vähennykset</t>
  </si>
  <si>
    <t>201550</t>
  </si>
  <si>
    <t>Rahastopääomat siirrot erien välillä</t>
  </si>
  <si>
    <t>201589</t>
  </si>
  <si>
    <t>Rahastopääomat</t>
  </si>
  <si>
    <t>Ylikurssirahasto</t>
  </si>
  <si>
    <t>Ylikurssirahasto 1.1.</t>
  </si>
  <si>
    <t>201610</t>
  </si>
  <si>
    <t>Ylikurssirahasto lisaykset</t>
  </si>
  <si>
    <t>201630</t>
  </si>
  <si>
    <t>Ylikurssirahasto vahennykset</t>
  </si>
  <si>
    <t>201650</t>
  </si>
  <si>
    <t>Ylikurssirahasto siirrot erien valilla</t>
  </si>
  <si>
    <t>201689</t>
  </si>
  <si>
    <t>209999</t>
  </si>
  <si>
    <t>Edellisten tilikausien ylijäämä (alijäämä)</t>
  </si>
  <si>
    <t>Edellisten tilikausien ylijäämä (alijäämä) 1.1.</t>
  </si>
  <si>
    <t>204015</t>
  </si>
  <si>
    <t>Osingonjako</t>
  </si>
  <si>
    <t>204008</t>
  </si>
  <si>
    <t>Osingonjako, sisäiset</t>
  </si>
  <si>
    <t>204010</t>
  </si>
  <si>
    <t>Aikaisempiin tilikausiin liittyvät korjaukset</t>
  </si>
  <si>
    <t>204050</t>
  </si>
  <si>
    <t>Siirrot</t>
  </si>
  <si>
    <t>204055</t>
  </si>
  <si>
    <t>Keskikurssiero</t>
  </si>
  <si>
    <t>204056</t>
  </si>
  <si>
    <t>Muuntoero</t>
  </si>
  <si>
    <t>204040</t>
  </si>
  <si>
    <t>Edellisten tilikausien ylijäämä (alijäämä) muutos</t>
  </si>
  <si>
    <t>204089</t>
  </si>
  <si>
    <t>205000</t>
  </si>
  <si>
    <t>Tilikauden ylijäämä (alijäämä)</t>
  </si>
  <si>
    <t>205089</t>
  </si>
  <si>
    <t>209969</t>
  </si>
  <si>
    <t>Vähemmistöosuudet</t>
  </si>
  <si>
    <t>209900</t>
  </si>
  <si>
    <t>209979</t>
  </si>
  <si>
    <t>VÄHEMMISTÖOSUUDET</t>
  </si>
  <si>
    <t xml:space="preserve">Poistoero ja vapaaehtoiset varaukset  </t>
  </si>
  <si>
    <t>210000</t>
  </si>
  <si>
    <t>Poistoero</t>
  </si>
  <si>
    <t>211000</t>
  </si>
  <si>
    <t>Vapaaehtoiset varaukset</t>
  </si>
  <si>
    <t>211989</t>
  </si>
  <si>
    <t>POISTOERO JA VAPAAEHTOISET VARAUKSET</t>
  </si>
  <si>
    <t>PAKOLLISET VARAUKSET</t>
  </si>
  <si>
    <t xml:space="preserve">Eläkevaraukset </t>
  </si>
  <si>
    <t>212000</t>
  </si>
  <si>
    <t>Eläkevaraus</t>
  </si>
  <si>
    <t>212089</t>
  </si>
  <si>
    <t>Eläkevaraukset</t>
  </si>
  <si>
    <t>Muut pakolliset varaukset</t>
  </si>
  <si>
    <t>212800</t>
  </si>
  <si>
    <t>213089</t>
  </si>
  <si>
    <t>213989</t>
  </si>
  <si>
    <t xml:space="preserve">TOIMEKSIANTOJEN PÄÄOMAT  </t>
  </si>
  <si>
    <t>230000</t>
  </si>
  <si>
    <t>232489</t>
  </si>
  <si>
    <t xml:space="preserve">Lahjoitusrahastojen pääomat  </t>
  </si>
  <si>
    <t>232500</t>
  </si>
  <si>
    <t>Lahjoitusrahastojen pääomat</t>
  </si>
  <si>
    <t>232589</t>
  </si>
  <si>
    <t xml:space="preserve">Muut toimeksiantojen pääomat </t>
  </si>
  <si>
    <t>233000</t>
  </si>
  <si>
    <t>Muut toimeksiantojen pääomat</t>
  </si>
  <si>
    <t>233589</t>
  </si>
  <si>
    <t>239989</t>
  </si>
  <si>
    <t>TOIMEKSIANTOJEN PÄÄOMAT</t>
  </si>
  <si>
    <t>Konsernireservi</t>
  </si>
  <si>
    <t>209980</t>
  </si>
  <si>
    <t>209989</t>
  </si>
  <si>
    <t>KONSERNIRESERVI</t>
  </si>
  <si>
    <t>VIERAS PÄÄOMA</t>
  </si>
  <si>
    <t>Pitkäaikainen korollinen vieras pääoma</t>
  </si>
  <si>
    <t>Joukkovelkakirjalainat</t>
  </si>
  <si>
    <t>240000</t>
  </si>
  <si>
    <t>240989</t>
  </si>
  <si>
    <t xml:space="preserve">Lainat rahoitus- ja vakuutuslaitoksilta </t>
  </si>
  <si>
    <t>241000</t>
  </si>
  <si>
    <t>Lainat rahoitus- ja vakuutuslaitoksilta</t>
  </si>
  <si>
    <t>241489</t>
  </si>
  <si>
    <t>Lainat julkisyhteisöiltä</t>
  </si>
  <si>
    <t>242000</t>
  </si>
  <si>
    <t>242108</t>
  </si>
  <si>
    <t>Lainat kunnilta ja kuntayhtymiltä</t>
  </si>
  <si>
    <t>242989</t>
  </si>
  <si>
    <t>Lainat muilta luotonantajilta</t>
  </si>
  <si>
    <t>243000</t>
  </si>
  <si>
    <t>243008</t>
  </si>
  <si>
    <t>Lainat muilta luotonantajilta, sisäiset</t>
  </si>
  <si>
    <t>243989</t>
  </si>
  <si>
    <t>243999</t>
  </si>
  <si>
    <t>Pitkäaikainen koroton vieras pääoma</t>
  </si>
  <si>
    <t>Saadut ennakot</t>
  </si>
  <si>
    <t>244008</t>
  </si>
  <si>
    <t>Saadut ennakot tytäryhteisöiltä</t>
  </si>
  <si>
    <t>244208</t>
  </si>
  <si>
    <t>Saadut ennakot jäsenkuntayhtymiltä</t>
  </si>
  <si>
    <t>244500</t>
  </si>
  <si>
    <t>Saadut ennakot osakkuus- ja muilta omitusyhteysyhteisöiltä</t>
  </si>
  <si>
    <t>244800</t>
  </si>
  <si>
    <t>Saadut ennakot muilta</t>
  </si>
  <si>
    <t>244989</t>
  </si>
  <si>
    <t>Ostovelat</t>
  </si>
  <si>
    <t>245008</t>
  </si>
  <si>
    <t>Ostovelat konserniyhteisoilta</t>
  </si>
  <si>
    <t>245108</t>
  </si>
  <si>
    <t>Ostovelat jäsenkuntayhtymille</t>
  </si>
  <si>
    <t>245200</t>
  </si>
  <si>
    <t>Ostovelat osakkuus- ja muille omistusyhteysyhteisöille</t>
  </si>
  <si>
    <t>245400</t>
  </si>
  <si>
    <t>Ostovelat muille</t>
  </si>
  <si>
    <t>245489</t>
  </si>
  <si>
    <t xml:space="preserve">Muut velat  </t>
  </si>
  <si>
    <t>246008</t>
  </si>
  <si>
    <t>Muut velat konserniyhteisöillle</t>
  </si>
  <si>
    <t>246208</t>
  </si>
  <si>
    <t>Muut velat jäsenkuntayhtymille</t>
  </si>
  <si>
    <t>246300</t>
  </si>
  <si>
    <t>Muut velat osakkuus- ja muille omistusyhteysyhteisöille</t>
  </si>
  <si>
    <t>246800</t>
  </si>
  <si>
    <t>Muut velat muille</t>
  </si>
  <si>
    <t>246900</t>
  </si>
  <si>
    <t>Muut velat liittymismaksut</t>
  </si>
  <si>
    <t>246908</t>
  </si>
  <si>
    <t>Muut velat liittymismaksut, sisäiset</t>
  </si>
  <si>
    <t>246989</t>
  </si>
  <si>
    <t>Muut velat</t>
  </si>
  <si>
    <t xml:space="preserve">Siirtovelat  </t>
  </si>
  <si>
    <t>247908</t>
  </si>
  <si>
    <t>Muut siirtovelat konserniyhteisoilta</t>
  </si>
  <si>
    <t>247918</t>
  </si>
  <si>
    <t>Muut siirtovelat jäsenkuntayhtymille</t>
  </si>
  <si>
    <t>247920</t>
  </si>
  <si>
    <t>Muut siirtovelat osakkuus- ja muille omistusyhteysyhteisöille</t>
  </si>
  <si>
    <t>247980</t>
  </si>
  <si>
    <t>Muut siirtovelat</t>
  </si>
  <si>
    <t>247989</t>
  </si>
  <si>
    <t>247999</t>
  </si>
  <si>
    <t>Siirtovelat</t>
  </si>
  <si>
    <t>248999</t>
  </si>
  <si>
    <t>249999</t>
  </si>
  <si>
    <t>Pitkäaikainen vieras pääoma</t>
  </si>
  <si>
    <t>Lyhytaikainen korollinen vieras pääoma</t>
  </si>
  <si>
    <t xml:space="preserve">Joukkovelkakirjalainat </t>
  </si>
  <si>
    <t>250000</t>
  </si>
  <si>
    <t>250989</t>
  </si>
  <si>
    <t xml:space="preserve">Lainat rahoitus- ja vakuutuslaitoksilta  </t>
  </si>
  <si>
    <t>251000</t>
  </si>
  <si>
    <t>251489</t>
  </si>
  <si>
    <t xml:space="preserve">Lainat julkisyhteisöiltä  </t>
  </si>
  <si>
    <t>252000</t>
  </si>
  <si>
    <t>252108</t>
  </si>
  <si>
    <t>Lainat julkisyhteisöiltä, sisäiset</t>
  </si>
  <si>
    <t>252989</t>
  </si>
  <si>
    <t xml:space="preserve">Lainat muilta luotonantajilta  </t>
  </si>
  <si>
    <t>253000</t>
  </si>
  <si>
    <t>253008</t>
  </si>
  <si>
    <t>Konsernitilivelat</t>
  </si>
  <si>
    <t>253989</t>
  </si>
  <si>
    <t>253999</t>
  </si>
  <si>
    <t>Lyhytaikainen koroton vieras pääoma</t>
  </si>
  <si>
    <t xml:space="preserve">Saadut ennakot </t>
  </si>
  <si>
    <t>254008</t>
  </si>
  <si>
    <t>254108</t>
  </si>
  <si>
    <t>254200</t>
  </si>
  <si>
    <t>Saadut ennakot osakkuus- ja muilta omistusyhteysyhteisöiltä</t>
  </si>
  <si>
    <t>254400</t>
  </si>
  <si>
    <t>254489</t>
  </si>
  <si>
    <t xml:space="preserve">Ostovelat </t>
  </si>
  <si>
    <t>254508</t>
  </si>
  <si>
    <t>254608</t>
  </si>
  <si>
    <t>254700</t>
  </si>
  <si>
    <t>254900</t>
  </si>
  <si>
    <t>254989</t>
  </si>
  <si>
    <t xml:space="preserve">Muut velat </t>
  </si>
  <si>
    <t>255008</t>
  </si>
  <si>
    <t>Muut velat konserniyhteisöille</t>
  </si>
  <si>
    <t>255108</t>
  </si>
  <si>
    <t>255200</t>
  </si>
  <si>
    <t>255500</t>
  </si>
  <si>
    <t>256989</t>
  </si>
  <si>
    <t xml:space="preserve">Siirtovelat </t>
  </si>
  <si>
    <t>258408</t>
  </si>
  <si>
    <t>258508</t>
  </si>
  <si>
    <t>258600</t>
  </si>
  <si>
    <t>258800</t>
  </si>
  <si>
    <t>Muut siirtovelat muille</t>
  </si>
  <si>
    <t>258989</t>
  </si>
  <si>
    <t>259989</t>
  </si>
  <si>
    <t>259999</t>
  </si>
  <si>
    <t>299969</t>
  </si>
  <si>
    <t>Lyhytaikainen vieras pääoma</t>
  </si>
  <si>
    <t>299989</t>
  </si>
  <si>
    <t>299999</t>
  </si>
  <si>
    <t>VASTATTAVAA</t>
  </si>
  <si>
    <t>BDIFF</t>
  </si>
  <si>
    <t>Tase-ero</t>
  </si>
  <si>
    <t>Liite 2</t>
  </si>
  <si>
    <t>Ympäristöerien lomakepohja</t>
  </si>
  <si>
    <t>Konsernihallinto</t>
  </si>
  <si>
    <t>Tilinpäätös 2023</t>
  </si>
  <si>
    <t>Talousyksikkö</t>
  </si>
  <si>
    <t xml:space="preserve">Dnro TRE:4809/02.02.02/2023 </t>
  </si>
  <si>
    <t>Ympäristökatsauksen laadintaa varten tarvittavat tiedot</t>
  </si>
  <si>
    <t>Ympäristötuotot</t>
  </si>
  <si>
    <t>Ympäristötuloja ovat esimerkiksi erilaiset ympäristönsuojeluntoiminnasta saadut myyntitulot, maksutulot,</t>
  </si>
  <si>
    <t>ympäristönsuojelutoimenpiteisiin saatavat toiminta-avustukset tai hankkeiden saamat avustukset.</t>
  </si>
  <si>
    <t xml:space="preserve">Myyntituloja syntyy ympäristönsuojelutoiminnan myyntituloina, maksutuloja esim. ympäristölupamaksuista sekä </t>
  </si>
  <si>
    <t>jätemaksuista ja toiminta-avustuksia esim. pilaantuneiden maiden kunnostukseen tai öljyntorjuntaan saaduista avustuksista.</t>
  </si>
  <si>
    <t>Toiminto-
alue</t>
  </si>
  <si>
    <t>Kirjaukset konsernin tytäryhteisöiltä</t>
  </si>
  <si>
    <t>Kirjaukset konsernin ulkopuolisilta tahoilta</t>
  </si>
  <si>
    <t>Kirjaukset yhteensä</t>
  </si>
  <si>
    <t>Mistä eristä ilmoitetut summat pääasiassa koostuvat?</t>
  </si>
  <si>
    <t>€</t>
  </si>
  <si>
    <t>Ulkoilmansuojelu</t>
  </si>
  <si>
    <t>Ilmastonmuutoksen hillintä</t>
  </si>
  <si>
    <t>Ilmastonmuutokseen sopeutuminen</t>
  </si>
  <si>
    <t>Kestävä liikkuminen</t>
  </si>
  <si>
    <t>Kiertotalous</t>
  </si>
  <si>
    <t>Vesiensuojelu ja jätevesien käsittely</t>
  </si>
  <si>
    <t>Jätehuolto ja roskaantumisen torjunta</t>
  </si>
  <si>
    <t>Maaperän ja pohjaveden suojelu</t>
  </si>
  <si>
    <t>Melun ja tärinän torjunta</t>
  </si>
  <si>
    <t>Luonnon- ja maisemansuojelu</t>
  </si>
  <si>
    <t>Ympäristönsuojeluun liittyvät viranomaistehtävät</t>
  </si>
  <si>
    <t>Ympäristöjohtaminen ja -kehittäminen</t>
  </si>
  <si>
    <t>Ympäristökoulutus, -kasvatus ja -neuvonta</t>
  </si>
  <si>
    <t>Yhteensä</t>
  </si>
  <si>
    <t>Ympäristökulut</t>
  </si>
  <si>
    <t xml:space="preserve">Ympäristömeno määritellään ympäristönsuojelutoimenpiteistä aiheutuneeksi menoksi. </t>
  </si>
  <si>
    <t xml:space="preserve">Ympäristömeno aiheutuu toiminnasta, jonka tarkoituksena on tuottaa ympäristöhyötyjä tai ennaltaehkäistä, </t>
  </si>
  <si>
    <t>vähentää tai korjata ympäristöhaittoja, parantaa luonnonsuojelun tasoa ja edistää luonnonvarojen kestävää käyttöä.</t>
  </si>
  <si>
    <t>HUOM! Välillisinä ympäristökuluina kirjataan ja ilmoitetaan ainoastaan välillisten ympäristöinvestointien poistot ja leasing-vuokrat.</t>
  </si>
  <si>
    <t>VÄLITTÖMÄT YMPÄRISTÖKULUT</t>
  </si>
  <si>
    <t xml:space="preserve">Mistä eristä ilmoitetut summat pääasiassa koostuvat? </t>
  </si>
  <si>
    <t>Ympäristöperusteiset verot ja veroluonteiset maksut</t>
  </si>
  <si>
    <t>VÄLILLISET YMPÄRISTÖKULUT</t>
  </si>
  <si>
    <t>Huom. ainoastaan tilikauden aikana tehdyt</t>
  </si>
  <si>
    <t xml:space="preserve">välillisten ympäristöinvestointien poistot </t>
  </si>
  <si>
    <t>sekä leasing-vuokrat.</t>
  </si>
  <si>
    <t>Kierotalous</t>
  </si>
  <si>
    <t>Muut</t>
  </si>
  <si>
    <t>Ympäristöinvestoinnit</t>
  </si>
  <si>
    <t xml:space="preserve">Ympäristöinvestointi on meno, joka syntyy ympäristöhaittojen ennaltaehkäisemiseksi, vähentämiseksi tai korjaamiseksi, </t>
  </si>
  <si>
    <t xml:space="preserve">tulevan ympäristön- ja ilmastonsuojelutason parantamiseksi ja luonnonvarojen kestävän käytön edistämiseksi hankitusta hyödykkeestä. </t>
  </si>
  <si>
    <t>Lisäksi investoinnin eli hankitun hyödykkeen odotetaan tuottavan tuloa tai se on tarkoitettu käytettäväksi tuotannontekijänä</t>
  </si>
  <si>
    <t>hyödyke- ja palvelutuotannossa jatkuvasti usean tilikauden ajan.</t>
  </si>
  <si>
    <t>Välittömät ympäristöinvestoinnit ovat ensisijaisesti ympäristön- ja ilmastonsuojeluun tähtääviä investointeja.</t>
  </si>
  <si>
    <t>Välilliset investoinnit on tehty ensisijaisesti muuta tarkoitusta varten, mutta niistä syntyy myös ympäristöhyötyjä.</t>
  </si>
  <si>
    <t>Leasing-rahoitteiset investoinnit voivat olla joko välittömiä tai välillisiä ympäristöinvestointeja, jotka eivät käytettävästä</t>
  </si>
  <si>
    <t>rahoitusmallista johtuen tule kaupungin omistukseen (tai omistusoikeus siirtyy vasta sopimuksen päätyttyä, ns.</t>
  </si>
  <si>
    <t>rahoitusleasing). Kustannuksena ilmoitetaan leasing-vuokra koko vuokra-ajalta, mahdollinen jäännösarvo sekä mahdolliset</t>
  </si>
  <si>
    <t>muut hankkeeseen liittyvät olennaiset aktivointikelpoiset kulut.</t>
  </si>
  <si>
    <t>ITSE RAHOITETUT YMPÄRISTÖINVESTOINNIT</t>
  </si>
  <si>
    <t>VÄLITTÖMÄT YMPÄRISTÖINVESTOINNIT</t>
  </si>
  <si>
    <t>VÄLILLISET YMPÄRISTÖINVESTOINNIT</t>
  </si>
  <si>
    <t>LEASING-RAHOITTEISET YMPÄRISTÖINVESTOINNIT</t>
  </si>
  <si>
    <t>Henkilöstökustannukset</t>
  </si>
  <si>
    <t xml:space="preserve">Lomakkeella ilmoitetaan henkilöstökustannukset, niiltä osin kun työpanos kohdistuu ympäristön- tai ilmastonsuojeluun. </t>
  </si>
  <si>
    <t>Jos kustannukset on eroteltavissa kirjaustunnisteilla, ne täytetään Taulukkoon 1. Muissa tapauksissa kustannukset ilmoitetaan Taulukkoon 2.</t>
  </si>
  <si>
    <t>Henkilöstökulut ilmoitetaan vain niiltä osin kuin ne eivät sisälly Ympäristökulut-välilehdellä ilmoitettuihin kuluihin.</t>
  </si>
  <si>
    <t>Esim. seuraavien yksiköiden henkilöstömenot ilmoitetaan kokonaisuudessaan: ympäristönsuojelu (470), jätehuoltoviranomainen (470) sekä ilmasto- ja ympäristöpolitiikan yksikkö (eri toimintoalueita).</t>
  </si>
  <si>
    <t>Lisäksi henkilöstömenot ilmoitetaan esimerkiksi joukkoliikenteen (414), kävelyn ja pyöräilyn edistämisen (414) sekä luonnonmukaisten hulevesiratkaisuiden edistämisen (413) osalta.</t>
  </si>
  <si>
    <t>Yleiskaavoituksen osalta on arvioitu, että 25 % henkilöstömenoista kohdentuu ympäristön- ja ilmastonsuojeluun.</t>
  </si>
  <si>
    <t xml:space="preserve">Ne jyvitetään tasaisesti ilmastonmuutoksen hillinnän (412), ilmastonmuutokseen sopeutumisen (413), kestävän liikkumisen (414) sekä luonnon- ja maisemansuojelun (460) välille niin, </t>
  </si>
  <si>
    <t>että kuhunkin luokkaan kohdennetaan 6,25 % henkilöstömenoista.</t>
  </si>
  <si>
    <t>Taulukko 1</t>
  </si>
  <si>
    <t>Taulukkoon tulee täyttää ympäristönsuojelun toimintoalue, kustannukset, kirjaustunnisteet ja kuvaus toiminnasta.</t>
  </si>
  <si>
    <t>Toimintoalue</t>
  </si>
  <si>
    <t>Kustannukset</t>
  </si>
  <si>
    <t>Kirjaustunnisteet (esim. tulosyksikkö, PRR-osa, sisäinen tilaus)</t>
  </si>
  <si>
    <t>Kuvaus toiminnasta (miksi kohdistetaan ympäristönsuojeluun)</t>
  </si>
  <si>
    <t>(lisää tarvittaessa uusi rivi)</t>
  </si>
  <si>
    <t>Taulukko 2</t>
  </si>
  <si>
    <t>Henkilöt, joiden työpanos kohdistetaan ympäristön- tai ilmastonsuojeluun kokonaan tai osittain (esim. ympäristöasiantuntija, ympäristöinsinööri jne.)</t>
  </si>
  <si>
    <t>Taulukkoon tulee täyttää ympäristönsuojelun toimintoalue, henkilön nimi ja toiminike, ko. henkilöstä aiheutuneet henkilöstökustannukset jotka kohdistuvat ympäristön- tai ilmastonsuojeluun, kustannusten laskentaperusteet ja kuvaus toiminnasta.</t>
  </si>
  <si>
    <t>Laskentaperusteena voi käyttää esim. arviota siitä kuinka paljon henkilön työajasta kohdistuu vuodessa keskimäärin ympäristön- tai ilmastonsuojeluun.</t>
  </si>
  <si>
    <t>Henkilön nimi ja toiminimike</t>
  </si>
  <si>
    <t>Kustannukset ympäristönsuojeluun</t>
  </si>
  <si>
    <t>Kustannusten laskentaperusteet</t>
  </si>
  <si>
    <t>Toimintakertomuksen laadintaa varten tarvittavat tiedot</t>
  </si>
  <si>
    <t>Kaupungin talouden kannalta olennaiset vuoden 2023 aikana toteutetut ympäristö- ja ilmastotoimenpiteet</t>
  </si>
  <si>
    <t>sekä arvio niiden taloudellisista vaikutuksista.</t>
  </si>
  <si>
    <t xml:space="preserve">Kuvaus niistä ympäristötekijöistä, jotka vaikuttavat olennaisesti kaupungin taloudelliseen tulokseen, asemaan tai </t>
  </si>
  <si>
    <t>toiminnan kehitykseen. Olennaisia ympäristötoimenpiteitä ovat esim. jäteveden puhdistukseen kohdistuvat muutostyöt,</t>
  </si>
  <si>
    <t xml:space="preserve">suuret investointipäätökset tai toiminnan kehitystä ohjaavat merkittävät päätökset sekä huomattavat ympäristövahingot. </t>
  </si>
  <si>
    <t>Lisää teksti tähän:</t>
  </si>
  <si>
    <r>
      <t xml:space="preserve">Ympäristöerät kootaan SAP-järjestelmään syötettyjen kirjaustunnisteiden (toimintoalue) avulla. Tuloslaskelman tulot ja menot sekä investoinnit voidaan raportoida mm. SAP BW:n raportilla: Talouden raportit -&gt; Tuloslaskelma ja Investointivertailu (monivalinta). Investointimenot voidaan raportoida myös projektiraporttien avulla esimerkiksi CJI3- tai S_ALR_8701190-raporteilla ja poistot  S_ALR_8701190-raportilla. </t>
    </r>
    <r>
      <rPr>
        <b/>
        <sz val="9"/>
        <rFont val="Arial"/>
        <family val="2"/>
      </rPr>
      <t>Poistot välillisistä ympäristöinvestoinneista ilmoitetaan välillisinä ympäristökuluina.</t>
    </r>
    <r>
      <rPr>
        <sz val="9"/>
        <rFont val="Arial"/>
        <family val="2"/>
      </rPr>
      <t xml:space="preserve"> Tarkemmat ohjeet yllä mainittujen raporttien käyttöön löytyvät koulutusmateriaalista Taskusta: Työn tueksi/Talous/Kirjanpito ja kirjausohjeet/Liite 3: Ympäristö- ja ilmastoerien kirjaaminen. Mikäli raportoidut tiedot ovat ajettavissa suoraan SAP-järjestelmästä, lomakkeen täyttämisen lisäksi välilehdelle on suositeltavaa liittää kuvakaappaus järjestelmästä ajetusta raportista. </t>
    </r>
    <r>
      <rPr>
        <b/>
        <sz val="9"/>
        <rFont val="Arial"/>
        <family val="2"/>
      </rPr>
      <t>Huom! Mikäli toimintoalueille ei ole tehty kirjauksia, mutta yksikössä on kuitenkin tieto siitä, että ympäristönsuojeluun liittyviä menoja, tuloja tai investointeja on ollut, tulee yksikön raportoida tiedot muuta kautta ja ilmoittaa ne tällä lomakkeella.</t>
    </r>
  </si>
  <si>
    <t xml:space="preserve">Ympäristöerien tunnistamisessa ja kirjaamisessa voi käyttää apuna Kirjausohjeen 2023 liitteen 3 ohjeistusta (Ympäristö- ja ilmastoasioiden kirjaaminen, TRE:7256/00.01.01/2022). </t>
  </si>
  <si>
    <t>Ohjeessa on lueteltu ympäristönsuojelutoiminnan toimintoalueet ja niiden sisällöt. Ohje löytyy Taskusta (Työn tueksi/Talous/Kirjanpito ja kirjausohjeet)</t>
  </si>
  <si>
    <t>SAP-YRITYS/YKSIKKÖ:</t>
  </si>
  <si>
    <t>Kirjaukset tytäryhteisöiltä ja ulkopuolisilta tahoilta</t>
  </si>
  <si>
    <r>
      <t xml:space="preserve">Ympäristön- ja ilmastonsuojelutulojen, -menojen ja -investointien tiedot kerätään koko kaupunkikonsernista. Lomakkeella ilmoitetaan erikseen kaupungin ulkoiset ja kaupunkikonsernin ulkoiset erät. </t>
    </r>
    <r>
      <rPr>
        <b/>
        <sz val="9"/>
        <rFont val="Arial"/>
        <family val="2"/>
      </rPr>
      <t>Kaupungin ulkoisilla erillä tarkoitetaan kirjauksia tytäryhteisöiltä ja kaupunkikonsernin ulkoisillä erillä tarkoitetaan kirjauksia, jotka ovat syntyneet liiketapahtumista Tampereen kaupunkikonsernin ulkoisten tahojen kanssa. Kaupungin sisäisiä (kumppanikoodit 1110–1830) eriä ei ilmoiteta lomakkeella.</t>
    </r>
    <r>
      <rPr>
        <sz val="9"/>
        <rFont val="Arial"/>
        <family val="2"/>
      </rPr>
      <t xml:space="preserve"> Esimerkiksi ostot Tampereen Energialta (kumppanikoodi 2210) ilmoitetaan lomakkeella kohdassa "kirjaukset konsernin tytäryhteisöiltä". Ohjeen mukaisesti ostoja Tampereen Vedeltä (kumppanikoodi 1830) ei ilmoiteta lomakkeella. Luettelo konserniyhteisöistä on tilinpäätösohjeen liitteellä 6 ja listaus kaupungin ja kaupunkikonsernin kumppanikoodeista löytyy Taskusta: Työn tueksi/Talous/Kirjanpito ja kirjausohjeet/Kumppanikoodien käyttö/Liite 1: Kumppanikoodit SAPissa.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</si>
</sst>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
    <numFmt numFmtId="166" formatCode="#,##0.0"/>
    <numFmt numFmtId="167" formatCode="#,##0.00_ ;\-#,##0.00\ "/>
  </numFmts>
  <fonts count="24" x14ac:knownFonts="1">
    <font>
      <sz val="10"/>
      <name val="Arial"/>
    </font>
    <font>
      <sz val="10"/>
      <name val="Arial"/>
      <family val="2"/>
    </font>
    <font>
      <b/>
      <sz val="12"/>
      <name val="Arial"/>
      <family val="2"/>
    </font>
    <font>
      <b/>
      <sz val="10"/>
      <name val="Arial"/>
      <family val="2"/>
    </font>
    <font>
      <b/>
      <sz val="10"/>
      <name val="Arial"/>
      <family val="2"/>
    </font>
    <font>
      <b/>
      <i/>
      <sz val="10"/>
      <name val="Arial"/>
      <family val="2"/>
    </font>
    <font>
      <b/>
      <u/>
      <sz val="10"/>
      <name val="Arial"/>
      <family val="2"/>
    </font>
    <font>
      <i/>
      <sz val="10"/>
      <name val="Arial"/>
      <family val="2"/>
    </font>
    <font>
      <sz val="10"/>
      <color indexed="9"/>
      <name val="Arial"/>
      <family val="2"/>
    </font>
    <font>
      <b/>
      <sz val="10"/>
      <color indexed="9"/>
      <name val="Arial"/>
      <family val="2"/>
    </font>
    <font>
      <b/>
      <sz val="8"/>
      <color indexed="81"/>
      <name val="Tahoma"/>
      <family val="2"/>
    </font>
    <font>
      <b/>
      <sz val="10"/>
      <color rgb="FFFF0000"/>
      <name val="Arial"/>
      <family val="2"/>
    </font>
    <font>
      <sz val="10"/>
      <color rgb="FFFF0000"/>
      <name val="Arial"/>
      <family val="2"/>
    </font>
    <font>
      <b/>
      <sz val="8"/>
      <name val="Arial"/>
      <family val="2"/>
    </font>
    <font>
      <sz val="12"/>
      <name val="Arial"/>
      <family val="2"/>
    </font>
    <font>
      <b/>
      <sz val="12"/>
      <color theme="1"/>
      <name val="Arial"/>
      <family val="2"/>
    </font>
    <font>
      <b/>
      <sz val="11"/>
      <name val="Arial"/>
      <family val="2"/>
    </font>
    <font>
      <b/>
      <i/>
      <u/>
      <sz val="10"/>
      <name val="Arial"/>
      <family val="2"/>
    </font>
    <font>
      <sz val="12"/>
      <color rgb="FFFF0000"/>
      <name val="Arial"/>
      <family val="2"/>
    </font>
    <font>
      <sz val="9"/>
      <name val="Arial"/>
      <family val="2"/>
    </font>
    <font>
      <b/>
      <sz val="9"/>
      <name val="Arial"/>
      <family val="2"/>
    </font>
    <font>
      <b/>
      <sz val="18"/>
      <name val="Arial"/>
      <family val="2"/>
    </font>
    <font>
      <sz val="11"/>
      <name val="Arial"/>
      <family val="2"/>
    </font>
    <font>
      <sz val="10"/>
      <name val="Arial"/>
    </font>
  </fonts>
  <fills count="7">
    <fill>
      <patternFill patternType="none"/>
    </fill>
    <fill>
      <patternFill patternType="gray125"/>
    </fill>
    <fill>
      <patternFill patternType="solid">
        <fgColor indexed="47"/>
      </patternFill>
    </fill>
    <fill>
      <patternFill patternType="solid">
        <fgColor indexed="9"/>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auto="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164" fontId="1" fillId="0" borderId="0" applyFont="0" applyFill="0" applyBorder="0" applyAlignment="0" applyProtection="0"/>
    <xf numFmtId="43" fontId="23" fillId="0" borderId="0" applyFont="0" applyFill="0" applyBorder="0" applyAlignment="0" applyProtection="0"/>
  </cellStyleXfs>
  <cellXfs count="178">
    <xf numFmtId="0" fontId="0" fillId="0" borderId="0" xfId="0"/>
    <xf numFmtId="0" fontId="0" fillId="0" borderId="0" xfId="0" applyAlignment="1">
      <alignment horizontal="left"/>
    </xf>
    <xf numFmtId="0" fontId="3" fillId="0" borderId="0" xfId="0" applyFont="1"/>
    <xf numFmtId="165" fontId="0" fillId="0" borderId="0" xfId="0" applyNumberFormat="1"/>
    <xf numFmtId="0" fontId="0" fillId="3" borderId="0" xfId="0" applyFill="1"/>
    <xf numFmtId="0" fontId="8" fillId="3" borderId="0" xfId="0" applyFont="1" applyFill="1" applyAlignment="1">
      <alignment horizontal="right"/>
    </xf>
    <xf numFmtId="165" fontId="8" fillId="3" borderId="0" xfId="0" applyNumberFormat="1" applyFont="1" applyFill="1"/>
    <xf numFmtId="0" fontId="0" fillId="3" borderId="0" xfId="0" applyFill="1" applyAlignment="1">
      <alignment horizontal="left"/>
    </xf>
    <xf numFmtId="0" fontId="0" fillId="0" borderId="1" xfId="0" applyBorder="1" applyAlignment="1">
      <alignment horizontal="left"/>
    </xf>
    <xf numFmtId="4" fontId="0" fillId="0" borderId="2" xfId="0" applyNumberFormat="1" applyBorder="1"/>
    <xf numFmtId="4" fontId="0" fillId="2" borderId="2" xfId="0" applyNumberFormat="1" applyFill="1" applyBorder="1"/>
    <xf numFmtId="4" fontId="0" fillId="0" borderId="3" xfId="0" applyNumberFormat="1" applyBorder="1"/>
    <xf numFmtId="4" fontId="0" fillId="2" borderId="3" xfId="0" applyNumberFormat="1" applyFill="1" applyBorder="1"/>
    <xf numFmtId="0" fontId="3" fillId="0" borderId="0" xfId="0" applyFont="1" applyAlignment="1">
      <alignment horizontal="left"/>
    </xf>
    <xf numFmtId="0" fontId="4" fillId="0" borderId="0" xfId="0" applyFont="1"/>
    <xf numFmtId="0" fontId="1" fillId="0" borderId="0" xfId="0" applyFont="1"/>
    <xf numFmtId="0" fontId="8" fillId="3" borderId="0" xfId="0" applyFont="1" applyFill="1" applyAlignment="1">
      <alignment horizontal="left"/>
    </xf>
    <xf numFmtId="0" fontId="9" fillId="3" borderId="0" xfId="0" applyFont="1" applyFill="1"/>
    <xf numFmtId="0" fontId="8" fillId="3" borderId="0" xfId="0" applyFont="1" applyFill="1"/>
    <xf numFmtId="0" fontId="2" fillId="0" borderId="0" xfId="0" applyFont="1"/>
    <xf numFmtId="0" fontId="0" fillId="0" borderId="0" xfId="0" applyAlignment="1">
      <alignment horizontal="center"/>
    </xf>
    <xf numFmtId="0" fontId="6" fillId="0" borderId="0" xfId="0" applyFont="1"/>
    <xf numFmtId="4" fontId="0" fillId="0" borderId="0" xfId="0" applyNumberFormat="1"/>
    <xf numFmtId="0" fontId="0" fillId="4" borderId="0" xfId="0" applyFill="1"/>
    <xf numFmtId="0" fontId="7" fillId="4" borderId="0" xfId="0" applyFont="1" applyFill="1"/>
    <xf numFmtId="0" fontId="3" fillId="4" borderId="0" xfId="0" applyFont="1" applyFill="1"/>
    <xf numFmtId="0" fontId="11" fillId="3" borderId="0" xfId="0" applyFont="1" applyFill="1"/>
    <xf numFmtId="17" fontId="3" fillId="3" borderId="0" xfId="0" quotePrefix="1" applyNumberFormat="1" applyFont="1" applyFill="1" applyAlignment="1">
      <alignment horizontal="right"/>
    </xf>
    <xf numFmtId="0" fontId="12" fillId="0" borderId="0" xfId="0" applyFont="1"/>
    <xf numFmtId="0" fontId="3" fillId="0" borderId="0" xfId="0" applyFont="1" applyProtection="1">
      <protection locked="0"/>
    </xf>
    <xf numFmtId="0" fontId="13"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15" fillId="0" borderId="0" xfId="0" applyFont="1"/>
    <xf numFmtId="0" fontId="14" fillId="0" borderId="0" xfId="0" applyFont="1"/>
    <xf numFmtId="0" fontId="14" fillId="0" borderId="0" xfId="0" applyFont="1" applyAlignment="1">
      <alignment horizontal="right" vertical="center"/>
    </xf>
    <xf numFmtId="0" fontId="1" fillId="0" borderId="0" xfId="0" applyFont="1" applyAlignment="1">
      <alignment horizontal="center"/>
    </xf>
    <xf numFmtId="0" fontId="3" fillId="0" borderId="0" xfId="0" applyFont="1" applyAlignment="1">
      <alignment horizontal="center"/>
    </xf>
    <xf numFmtId="0" fontId="3" fillId="0" borderId="0" xfId="0" applyFont="1" applyAlignment="1">
      <alignment wrapText="1"/>
    </xf>
    <xf numFmtId="0" fontId="17" fillId="0" borderId="0" xfId="0" applyFont="1"/>
    <xf numFmtId="0" fontId="1" fillId="0" borderId="0" xfId="0" applyFont="1" applyAlignment="1">
      <alignment horizontal="left"/>
    </xf>
    <xf numFmtId="0" fontId="3" fillId="0" borderId="0" xfId="0" applyFont="1" applyAlignment="1">
      <alignment horizontal="center" wrapText="1"/>
    </xf>
    <xf numFmtId="0" fontId="5" fillId="0" borderId="0" xfId="0" applyFont="1"/>
    <xf numFmtId="0" fontId="18" fillId="0" borderId="0" xfId="0" applyFont="1" applyAlignment="1">
      <alignment vertical="center"/>
    </xf>
    <xf numFmtId="0" fontId="19" fillId="4" borderId="0" xfId="0" applyFont="1" applyFill="1"/>
    <xf numFmtId="0" fontId="20" fillId="4" borderId="0" xfId="0" applyFont="1" applyFill="1"/>
    <xf numFmtId="0" fontId="1" fillId="4" borderId="0" xfId="0" applyFont="1" applyFill="1"/>
    <xf numFmtId="0" fontId="2" fillId="0" borderId="0" xfId="0" applyFont="1" applyAlignment="1">
      <alignment horizontal="center" vertical="center"/>
    </xf>
    <xf numFmtId="0" fontId="3" fillId="0" borderId="0" xfId="0" applyFont="1" applyAlignment="1" applyProtection="1">
      <alignment horizontal="center"/>
      <protection locked="0"/>
    </xf>
    <xf numFmtId="4" fontId="0" fillId="0" borderId="0" xfId="0" applyNumberFormat="1" applyAlignment="1">
      <alignment horizontal="center"/>
    </xf>
    <xf numFmtId="0" fontId="2" fillId="0" borderId="0" xfId="0" applyFont="1" applyAlignment="1">
      <alignment horizontal="left" vertical="center"/>
    </xf>
    <xf numFmtId="0" fontId="14" fillId="0" borderId="0" xfId="0" applyFont="1" applyAlignment="1">
      <alignment horizontal="left" vertical="center"/>
    </xf>
    <xf numFmtId="0" fontId="16" fillId="4" borderId="18" xfId="0" applyFont="1" applyFill="1" applyBorder="1" applyAlignment="1">
      <alignment horizontal="left" wrapText="1" indent="1"/>
    </xf>
    <xf numFmtId="0" fontId="19" fillId="4" borderId="18" xfId="0" applyFont="1" applyFill="1" applyBorder="1" applyAlignment="1">
      <alignment horizontal="left" wrapText="1" indent="1"/>
    </xf>
    <xf numFmtId="0" fontId="20" fillId="4" borderId="18" xfId="0" applyFont="1" applyFill="1" applyBorder="1" applyAlignment="1">
      <alignment horizontal="left" wrapText="1" indent="1"/>
    </xf>
    <xf numFmtId="0" fontId="19" fillId="4" borderId="19" xfId="0" applyFont="1" applyFill="1" applyBorder="1" applyAlignment="1">
      <alignment horizontal="left" wrapText="1" indent="1"/>
    </xf>
    <xf numFmtId="0" fontId="19" fillId="4" borderId="0" xfId="0" applyFont="1" applyFill="1" applyAlignment="1">
      <alignment horizontal="left" wrapText="1" indent="1"/>
    </xf>
    <xf numFmtId="0" fontId="3" fillId="4" borderId="0" xfId="0" applyFont="1" applyFill="1" applyAlignment="1">
      <alignment horizontal="left" wrapText="1" indent="1"/>
    </xf>
    <xf numFmtId="0" fontId="7" fillId="4" borderId="0" xfId="0" applyFont="1" applyFill="1" applyAlignment="1">
      <alignment horizontal="left" wrapText="1" indent="1"/>
    </xf>
    <xf numFmtId="0" fontId="5" fillId="4" borderId="0" xfId="0" applyFont="1" applyFill="1" applyAlignment="1">
      <alignment horizontal="left" wrapText="1" indent="1"/>
    </xf>
    <xf numFmtId="0" fontId="6" fillId="4" borderId="0" xfId="0" applyFont="1" applyFill="1" applyAlignment="1">
      <alignment horizontal="left" wrapText="1" indent="1"/>
    </xf>
    <xf numFmtId="0" fontId="0" fillId="4" borderId="0" xfId="0" applyFill="1" applyAlignment="1">
      <alignment horizontal="left" wrapText="1" indent="1"/>
    </xf>
    <xf numFmtId="0" fontId="21" fillId="4" borderId="17" xfId="0" applyFont="1" applyFill="1" applyBorder="1" applyAlignment="1">
      <alignment horizontal="left" wrapText="1" indent="1"/>
    </xf>
    <xf numFmtId="0" fontId="21" fillId="4" borderId="18" xfId="0" applyFont="1" applyFill="1" applyBorder="1" applyAlignment="1">
      <alignment horizontal="left" wrapText="1" indent="1"/>
    </xf>
    <xf numFmtId="0" fontId="5" fillId="4" borderId="18" xfId="0" applyFont="1" applyFill="1" applyBorder="1" applyAlignment="1">
      <alignment horizontal="left" wrapText="1" indent="1"/>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3" fillId="6" borderId="16" xfId="0" applyFont="1" applyFill="1" applyBorder="1" applyAlignment="1">
      <alignment horizontal="left" vertical="center"/>
    </xf>
    <xf numFmtId="0" fontId="3" fillId="6" borderId="16" xfId="0" applyFont="1" applyFill="1" applyBorder="1" applyAlignment="1">
      <alignment horizontal="left" vertical="center" wrapText="1"/>
    </xf>
    <xf numFmtId="0" fontId="3" fillId="6" borderId="15" xfId="0" applyFont="1" applyFill="1" applyBorder="1" applyAlignment="1">
      <alignment horizontal="left" vertical="center"/>
    </xf>
    <xf numFmtId="0" fontId="1" fillId="0" borderId="15" xfId="0" applyFont="1" applyBorder="1" applyAlignment="1">
      <alignment horizontal="left"/>
    </xf>
    <xf numFmtId="0" fontId="1" fillId="0" borderId="20" xfId="0" applyFont="1" applyBorder="1" applyAlignment="1">
      <alignment horizontal="left"/>
    </xf>
    <xf numFmtId="0" fontId="0" fillId="0" borderId="21" xfId="0" applyBorder="1" applyAlignment="1">
      <alignment horizontal="left"/>
    </xf>
    <xf numFmtId="0" fontId="7" fillId="0" borderId="0" xfId="0" applyFont="1" applyAlignment="1">
      <alignment horizontal="left"/>
    </xf>
    <xf numFmtId="0" fontId="7" fillId="0" borderId="0" xfId="0" applyFont="1"/>
    <xf numFmtId="0" fontId="6" fillId="0" borderId="0" xfId="1" applyFont="1"/>
    <xf numFmtId="0" fontId="1" fillId="0" borderId="0" xfId="1"/>
    <xf numFmtId="0" fontId="5" fillId="0" borderId="0" xfId="1" applyFont="1"/>
    <xf numFmtId="0" fontId="7" fillId="0" borderId="0" xfId="1" applyFont="1" applyAlignment="1">
      <alignment vertical="center"/>
    </xf>
    <xf numFmtId="0" fontId="3" fillId="0" borderId="0" xfId="1" applyFont="1" applyProtection="1">
      <protection locked="0"/>
    </xf>
    <xf numFmtId="0" fontId="7" fillId="0" borderId="0" xfId="1" applyFont="1"/>
    <xf numFmtId="0" fontId="3" fillId="0" borderId="0" xfId="1" applyFont="1"/>
    <xf numFmtId="0" fontId="3" fillId="5" borderId="0" xfId="1" applyFont="1" applyFill="1" applyAlignment="1">
      <alignment horizontal="center" wrapText="1"/>
    </xf>
    <xf numFmtId="0" fontId="3" fillId="5" borderId="0" xfId="0" applyFont="1" applyFill="1" applyAlignment="1">
      <alignment horizontal="center" wrapText="1"/>
    </xf>
    <xf numFmtId="0" fontId="3" fillId="0" borderId="0" xfId="1" applyFont="1" applyAlignment="1">
      <alignment horizontal="center"/>
    </xf>
    <xf numFmtId="0" fontId="3" fillId="5" borderId="0" xfId="0" applyFont="1" applyFill="1" applyAlignment="1">
      <alignment horizontal="center" vertical="center" wrapText="1"/>
    </xf>
    <xf numFmtId="0" fontId="1" fillId="0" borderId="0" xfId="1" applyAlignment="1">
      <alignment horizontal="center"/>
    </xf>
    <xf numFmtId="4" fontId="1" fillId="0" borderId="0" xfId="1" applyNumberFormat="1"/>
    <xf numFmtId="4" fontId="3" fillId="0" borderId="0" xfId="1" applyNumberFormat="1" applyFont="1"/>
    <xf numFmtId="0" fontId="3" fillId="0" borderId="0" xfId="1" applyFont="1" applyAlignment="1">
      <alignment horizontal="center" wrapText="1"/>
    </xf>
    <xf numFmtId="0" fontId="3" fillId="5" borderId="0" xfId="1" applyFont="1" applyFill="1" applyAlignment="1">
      <alignment horizontal="center" vertical="center" wrapText="1"/>
    </xf>
    <xf numFmtId="0" fontId="5" fillId="0" borderId="0" xfId="1" applyFont="1" applyAlignment="1">
      <alignment horizontal="left"/>
    </xf>
    <xf numFmtId="2" fontId="3" fillId="0" borderId="0" xfId="1" applyNumberFormat="1" applyFont="1" applyAlignment="1">
      <alignment horizontal="center"/>
    </xf>
    <xf numFmtId="2" fontId="3" fillId="0" borderId="0" xfId="1" applyNumberFormat="1" applyFont="1"/>
    <xf numFmtId="2" fontId="0" fillId="0" borderId="0" xfId="0" applyNumberFormat="1" applyAlignment="1">
      <alignment horizontal="center"/>
    </xf>
    <xf numFmtId="2" fontId="0" fillId="0" borderId="0" xfId="0" quotePrefix="1" applyNumberFormat="1" applyAlignment="1">
      <alignment horizontal="center"/>
    </xf>
    <xf numFmtId="2" fontId="0" fillId="0" borderId="0" xfId="0" applyNumberFormat="1" applyAlignment="1" applyProtection="1">
      <alignment horizontal="center"/>
      <protection locked="0"/>
    </xf>
    <xf numFmtId="4" fontId="3" fillId="0" borderId="0" xfId="0" applyNumberFormat="1" applyFont="1"/>
    <xf numFmtId="2" fontId="3" fillId="0" borderId="0" xfId="0" applyNumberFormat="1" applyFont="1" applyAlignment="1">
      <alignment horizontal="center"/>
    </xf>
    <xf numFmtId="0" fontId="14" fillId="0" borderId="0" xfId="1" applyFont="1" applyAlignment="1">
      <alignment vertical="center"/>
    </xf>
    <xf numFmtId="0" fontId="22" fillId="0" borderId="0" xfId="1" applyFont="1"/>
    <xf numFmtId="0" fontId="7" fillId="0" borderId="0" xfId="0" applyFont="1" applyAlignment="1">
      <alignment vertical="center"/>
    </xf>
    <xf numFmtId="0" fontId="3" fillId="5" borderId="0" xfId="0" applyFont="1" applyFill="1" applyAlignment="1">
      <alignment horizontal="left" vertical="center" wrapText="1"/>
    </xf>
    <xf numFmtId="0" fontId="3" fillId="5" borderId="0" xfId="1" applyFont="1" applyFill="1" applyAlignment="1">
      <alignment horizontal="left" vertical="center"/>
    </xf>
    <xf numFmtId="0" fontId="3" fillId="0" borderId="0" xfId="1" applyFont="1" applyAlignment="1">
      <alignment horizontal="left"/>
    </xf>
    <xf numFmtId="0" fontId="1" fillId="0" borderId="4" xfId="0" applyFont="1" applyBorder="1" applyAlignment="1">
      <alignment horizontal="left"/>
    </xf>
    <xf numFmtId="0" fontId="0" fillId="0" borderId="4" xfId="0" applyBorder="1" applyAlignment="1">
      <alignment horizontal="left"/>
    </xf>
    <xf numFmtId="0" fontId="1" fillId="0" borderId="4" xfId="1" applyBorder="1" applyAlignment="1">
      <alignment horizontal="left"/>
    </xf>
    <xf numFmtId="0" fontId="1" fillId="4" borderId="0" xfId="0" applyFont="1" applyFill="1" applyAlignment="1">
      <alignment horizontal="left" wrapText="1" indent="1"/>
    </xf>
    <xf numFmtId="0" fontId="3" fillId="3" borderId="0" xfId="0" applyFont="1" applyFill="1"/>
    <xf numFmtId="165" fontId="3" fillId="3" borderId="0" xfId="0" applyNumberFormat="1" applyFont="1" applyFill="1" applyAlignment="1">
      <alignment horizontal="right"/>
    </xf>
    <xf numFmtId="0" fontId="3" fillId="3" borderId="0" xfId="0" applyFont="1" applyFill="1" applyAlignment="1">
      <alignment horizontal="right"/>
    </xf>
    <xf numFmtId="4" fontId="3" fillId="3" borderId="0" xfId="0" applyNumberFormat="1" applyFont="1" applyFill="1"/>
    <xf numFmtId="166" fontId="3" fillId="3" borderId="0" xfId="0" applyNumberFormat="1" applyFont="1" applyFill="1" applyAlignment="1">
      <alignment horizontal="right"/>
    </xf>
    <xf numFmtId="0" fontId="3" fillId="0" borderId="1" xfId="0" applyFont="1" applyBorder="1"/>
    <xf numFmtId="4" fontId="3" fillId="0" borderId="3" xfId="0" applyNumberFormat="1" applyFont="1" applyBorder="1"/>
    <xf numFmtId="4" fontId="3" fillId="2" borderId="3" xfId="0" applyNumberFormat="1" applyFont="1" applyFill="1" applyBorder="1"/>
    <xf numFmtId="0" fontId="3" fillId="6" borderId="20" xfId="0" applyFont="1" applyFill="1" applyBorder="1" applyAlignment="1">
      <alignment horizontal="left" vertical="center"/>
    </xf>
    <xf numFmtId="0" fontId="3" fillId="6" borderId="20" xfId="0" applyFont="1" applyFill="1" applyBorder="1" applyAlignment="1">
      <alignment vertical="center"/>
    </xf>
    <xf numFmtId="0" fontId="3" fillId="6" borderId="20" xfId="0" applyFont="1" applyFill="1" applyBorder="1" applyAlignment="1">
      <alignment vertical="center" wrapText="1"/>
    </xf>
    <xf numFmtId="2" fontId="1" fillId="0" borderId="0" xfId="1" applyNumberFormat="1" applyAlignment="1">
      <alignment horizontal="center"/>
    </xf>
    <xf numFmtId="43" fontId="3" fillId="0" borderId="0" xfId="3" applyFont="1" applyAlignment="1">
      <alignment horizontal="center"/>
    </xf>
    <xf numFmtId="43" fontId="1" fillId="0" borderId="0" xfId="3" applyFont="1" applyAlignment="1">
      <alignment horizontal="center"/>
    </xf>
    <xf numFmtId="2" fontId="0" fillId="0" borderId="0" xfId="0" applyNumberFormat="1"/>
    <xf numFmtId="2" fontId="3" fillId="5" borderId="0" xfId="1" applyNumberFormat="1" applyFont="1" applyFill="1" applyAlignment="1">
      <alignment horizontal="center" vertical="center" wrapText="1"/>
    </xf>
    <xf numFmtId="43" fontId="0" fillId="0" borderId="0" xfId="3" applyFont="1"/>
    <xf numFmtId="43" fontId="0" fillId="0" borderId="0" xfId="3" applyFont="1" applyAlignment="1">
      <alignment horizontal="center"/>
    </xf>
    <xf numFmtId="167" fontId="0" fillId="0" borderId="5" xfId="3" applyNumberFormat="1" applyFont="1" applyBorder="1" applyAlignment="1">
      <alignment horizontal="center"/>
    </xf>
    <xf numFmtId="4" fontId="1" fillId="0" borderId="4" xfId="3" applyNumberFormat="1" applyFont="1" applyBorder="1" applyAlignment="1">
      <alignment horizontal="center"/>
    </xf>
    <xf numFmtId="4" fontId="1" fillId="0" borderId="0" xfId="1" applyNumberFormat="1" applyAlignment="1">
      <alignment horizontal="center"/>
    </xf>
    <xf numFmtId="4" fontId="3" fillId="0" borderId="0" xfId="3" applyNumberFormat="1" applyFont="1" applyAlignment="1">
      <alignment horizontal="center"/>
    </xf>
    <xf numFmtId="4" fontId="1" fillId="0" borderId="0" xfId="0" applyNumberFormat="1" applyFont="1" applyAlignment="1">
      <alignment horizontal="center"/>
    </xf>
    <xf numFmtId="4" fontId="0" fillId="0" borderId="4" xfId="3" applyNumberFormat="1" applyFont="1" applyBorder="1" applyAlignment="1">
      <alignment horizontal="center"/>
    </xf>
    <xf numFmtId="4" fontId="0" fillId="0" borderId="5" xfId="3" quotePrefix="1" applyNumberFormat="1" applyFont="1" applyBorder="1" applyAlignment="1">
      <alignment horizontal="center"/>
    </xf>
    <xf numFmtId="4" fontId="0" fillId="0" borderId="4" xfId="3" applyNumberFormat="1" applyFont="1" applyBorder="1" applyAlignment="1" applyProtection="1">
      <alignment horizontal="center"/>
      <protection locked="0"/>
    </xf>
    <xf numFmtId="4" fontId="0" fillId="0" borderId="5" xfId="3" applyNumberFormat="1" applyFont="1" applyBorder="1" applyAlignment="1" applyProtection="1">
      <alignment horizontal="center"/>
      <protection locked="0"/>
    </xf>
    <xf numFmtId="4" fontId="0" fillId="0" borderId="5" xfId="3" applyNumberFormat="1" applyFont="1" applyBorder="1" applyAlignment="1">
      <alignment horizontal="center"/>
    </xf>
    <xf numFmtId="4" fontId="0" fillId="0" borderId="0" xfId="3" applyNumberFormat="1" applyFont="1" applyAlignment="1">
      <alignment horizontal="center"/>
    </xf>
    <xf numFmtId="167" fontId="0" fillId="0" borderId="4" xfId="3" applyNumberFormat="1" applyFont="1" applyBorder="1" applyAlignment="1">
      <alignment horizontal="center"/>
    </xf>
    <xf numFmtId="167" fontId="0" fillId="0" borderId="5" xfId="3" quotePrefix="1" applyNumberFormat="1" applyFont="1" applyBorder="1" applyAlignment="1">
      <alignment horizontal="center"/>
    </xf>
    <xf numFmtId="167" fontId="0" fillId="0" borderId="4" xfId="3" applyNumberFormat="1" applyFont="1" applyBorder="1" applyAlignment="1" applyProtection="1">
      <alignment horizontal="center"/>
      <protection locked="0"/>
    </xf>
    <xf numFmtId="167" fontId="0" fillId="0" borderId="5" xfId="3" applyNumberFormat="1" applyFont="1" applyBorder="1" applyAlignment="1" applyProtection="1">
      <alignment horizontal="center"/>
      <protection locked="0"/>
    </xf>
    <xf numFmtId="167" fontId="0" fillId="0" borderId="0" xfId="3" applyNumberFormat="1" applyFont="1" applyAlignment="1">
      <alignment horizontal="center"/>
    </xf>
    <xf numFmtId="167" fontId="3" fillId="0" borderId="0" xfId="3" applyNumberFormat="1" applyFont="1" applyAlignment="1">
      <alignment horizontal="center"/>
    </xf>
    <xf numFmtId="4" fontId="1" fillId="0" borderId="20" xfId="0" applyNumberFormat="1" applyFont="1" applyBorder="1" applyAlignment="1">
      <alignment horizontal="left"/>
    </xf>
    <xf numFmtId="0" fontId="3" fillId="0" borderId="0" xfId="0" applyFont="1" applyAlignment="1" applyProtection="1">
      <alignment horizontal="left"/>
      <protection locked="0"/>
    </xf>
    <xf numFmtId="4" fontId="0" fillId="0" borderId="0" xfId="0" applyNumberFormat="1" applyAlignment="1">
      <alignment horizontal="left"/>
    </xf>
    <xf numFmtId="4" fontId="3" fillId="0" borderId="0" xfId="0" applyNumberFormat="1" applyFont="1" applyAlignment="1">
      <alignment horizontal="left"/>
    </xf>
    <xf numFmtId="17" fontId="0" fillId="0" borderId="5" xfId="0" quotePrefix="1" applyNumberFormat="1" applyBorder="1" applyAlignment="1">
      <alignment horizontal="left"/>
    </xf>
    <xf numFmtId="4" fontId="0" fillId="0" borderId="4" xfId="0" applyNumberFormat="1" applyBorder="1" applyAlignment="1" applyProtection="1">
      <alignment horizontal="left"/>
      <protection locked="0"/>
    </xf>
    <xf numFmtId="4" fontId="0" fillId="0" borderId="5" xfId="0" applyNumberFormat="1" applyBorder="1" applyAlignment="1" applyProtection="1">
      <alignment horizontal="left"/>
      <protection locked="0"/>
    </xf>
    <xf numFmtId="4" fontId="0" fillId="0" borderId="5" xfId="0" applyNumberFormat="1" applyBorder="1" applyAlignment="1">
      <alignment horizontal="left"/>
    </xf>
    <xf numFmtId="4" fontId="0" fillId="0" borderId="4" xfId="0" applyNumberFormat="1" applyBorder="1" applyAlignment="1">
      <alignment horizontal="left"/>
    </xf>
    <xf numFmtId="0" fontId="1" fillId="0" borderId="0" xfId="1" applyAlignment="1">
      <alignment horizontal="left"/>
    </xf>
    <xf numFmtId="0" fontId="3" fillId="0" borderId="0" xfId="1" applyFont="1" applyAlignment="1" applyProtection="1">
      <alignment horizontal="left"/>
      <protection locked="0"/>
    </xf>
    <xf numFmtId="0" fontId="1" fillId="0" borderId="4" xfId="0" applyFont="1" applyBorder="1" applyAlignment="1">
      <alignment horizontal="left" wrapText="1"/>
    </xf>
    <xf numFmtId="4" fontId="1" fillId="0" borderId="0" xfId="1" applyNumberFormat="1" applyAlignment="1">
      <alignment horizontal="left"/>
    </xf>
    <xf numFmtId="4" fontId="3" fillId="0" borderId="0" xfId="1" applyNumberFormat="1" applyFont="1" applyAlignment="1">
      <alignment horizontal="left"/>
    </xf>
    <xf numFmtId="0" fontId="19" fillId="4" borderId="18" xfId="0" applyFont="1" applyFill="1" applyBorder="1" applyAlignment="1">
      <alignment horizontal="left" indent="1"/>
    </xf>
    <xf numFmtId="14" fontId="14" fillId="0" borderId="0" xfId="0" applyNumberFormat="1" applyFont="1" applyAlignment="1">
      <alignment horizontal="left" vertic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3" fillId="5" borderId="0" xfId="0" applyFont="1" applyFill="1" applyAlignment="1">
      <alignment horizontal="left" vertical="center" wrapText="1"/>
    </xf>
    <xf numFmtId="43" fontId="3" fillId="5" borderId="0" xfId="3" applyFont="1" applyFill="1" applyAlignment="1">
      <alignment horizontal="center" wrapText="1"/>
    </xf>
    <xf numFmtId="0" fontId="3" fillId="5" borderId="0" xfId="0" applyFont="1" applyFill="1" applyAlignment="1">
      <alignment horizontal="center" wrapText="1"/>
    </xf>
    <xf numFmtId="43" fontId="3" fillId="5" borderId="0" xfId="3" applyFont="1" applyFill="1" applyAlignment="1">
      <alignment horizontal="center" vertical="center" wrapText="1"/>
    </xf>
    <xf numFmtId="0" fontId="3" fillId="0" borderId="0" xfId="0" applyFont="1" applyAlignment="1">
      <alignment horizontal="center"/>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0" fillId="0" borderId="7" xfId="0" applyBorder="1" applyAlignment="1">
      <alignment horizontal="left"/>
    </xf>
    <xf numFmtId="0" fontId="0" fillId="0" borderId="8" xfId="0" applyBorder="1" applyAlignment="1">
      <alignment horizontal="left"/>
    </xf>
    <xf numFmtId="0" fontId="0" fillId="0" borderId="6" xfId="0" applyBorder="1" applyAlignment="1">
      <alignment horizontal="left"/>
    </xf>
  </cellXfs>
  <cellStyles count="4">
    <cellStyle name="Normaali" xfId="0" builtinId="0"/>
    <cellStyle name="Normaali 3" xfId="1" xr:uid="{0F0B4CDF-D060-4F6A-A130-8D214664D18C}"/>
    <cellStyle name="Pilkku" xfId="3" builtinId="3"/>
    <cellStyle name="Pilkku 2" xfId="2" xr:uid="{2DBB92C9-2A04-4295-9039-4D2F44384936}"/>
  </cellStyles>
  <dxfs count="0"/>
  <tableStyles count="0" defaultTableStyle="TableStyleMedium2" defaultPivotStyle="PivotStyleLight16"/>
  <colors>
    <mruColors>
      <color rgb="FFBE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3730626</xdr:colOff>
      <xdr:row>0</xdr:row>
      <xdr:rowOff>114298</xdr:rowOff>
    </xdr:from>
    <xdr:to>
      <xdr:col>0</xdr:col>
      <xdr:colOff>10687050</xdr:colOff>
      <xdr:row>2</xdr:row>
      <xdr:rowOff>161924</xdr:rowOff>
    </xdr:to>
    <xdr:sp macro="" textlink="">
      <xdr:nvSpPr>
        <xdr:cNvPr id="2" name="Tekstiruutu 1">
          <a:extLst>
            <a:ext uri="{FF2B5EF4-FFF2-40B4-BE49-F238E27FC236}">
              <a16:creationId xmlns:a16="http://schemas.microsoft.com/office/drawing/2014/main" id="{619A78F0-5157-4FE7-80B5-28BFAC9F2E00}"/>
            </a:ext>
          </a:extLst>
        </xdr:cNvPr>
        <xdr:cNvSpPr txBox="1"/>
      </xdr:nvSpPr>
      <xdr:spPr>
        <a:xfrm>
          <a:off x="3730626" y="114298"/>
          <a:ext cx="6956424" cy="6381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Huom.!</a:t>
          </a:r>
          <a:r>
            <a:rPr lang="fi-FI" sz="1100"/>
            <a:t> Projektit</a:t>
          </a:r>
          <a:r>
            <a:rPr lang="fi-FI" sz="1100" baseline="0"/>
            <a:t> ja kehitysohjelmat täyttävät tiedot omaan tiedostoon. Kukin projekti/kehitysohjelma kopioi tämän tiedoston, tallentaa alkuperäisen tiedoston kanssa samaan kansioon ja nimeää niin, että projektin/kehitysohjelman nimi näkyy tiedostonimen lopussa. Tarvittaessa projekteja voi ilmoittaa myös samalla lomakkeella.</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135254</xdr:colOff>
      <xdr:row>0</xdr:row>
      <xdr:rowOff>66675</xdr:rowOff>
    </xdr:from>
    <xdr:to>
      <xdr:col>4</xdr:col>
      <xdr:colOff>447675</xdr:colOff>
      <xdr:row>7</xdr:row>
      <xdr:rowOff>152401</xdr:rowOff>
    </xdr:to>
    <xdr:pic>
      <xdr:nvPicPr>
        <xdr:cNvPr id="2" name="Kuva 6" descr="C:\Documents and Settings\tioturo\Työpöytä\Vaakuna.t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4" y="66675"/>
          <a:ext cx="1350646" cy="136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0</xdr:rowOff>
    </xdr:from>
    <xdr:to>
      <xdr:col>4</xdr:col>
      <xdr:colOff>236221</xdr:colOff>
      <xdr:row>7</xdr:row>
      <xdr:rowOff>85726</xdr:rowOff>
    </xdr:to>
    <xdr:pic>
      <xdr:nvPicPr>
        <xdr:cNvPr id="5" name="Kuva 6" descr="C:\Documents and Settings\tioturo\Työpöytä\Vaakuna.tif">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1350646" cy="136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312421</xdr:colOff>
      <xdr:row>7</xdr:row>
      <xdr:rowOff>85726</xdr:rowOff>
    </xdr:to>
    <xdr:pic>
      <xdr:nvPicPr>
        <xdr:cNvPr id="4" name="Kuva 6" descr="C:\Documents and Settings\tioturo\Työpöytä\Vaakuna.t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646" cy="136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7</xdr:row>
      <xdr:rowOff>85726</xdr:rowOff>
    </xdr:to>
    <xdr:pic>
      <xdr:nvPicPr>
        <xdr:cNvPr id="5" name="Kuva 6" descr="C:\Documents and Settings\tioturo\Työpöytä\Vaakuna.t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646" cy="136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312421</xdr:colOff>
      <xdr:row>7</xdr:row>
      <xdr:rowOff>85726</xdr:rowOff>
    </xdr:to>
    <xdr:pic>
      <xdr:nvPicPr>
        <xdr:cNvPr id="4" name="Kuva 6" descr="C:\Documents and Settings\tioturo\Työpöytä\Vaakuna.tif">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646" cy="1362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T85"/>
  <sheetViews>
    <sheetView tabSelected="1" zoomScale="120" zoomScaleNormal="120" workbookViewId="0">
      <selection activeCell="A15" sqref="A15"/>
    </sheetView>
  </sheetViews>
  <sheetFormatPr defaultColWidth="9.140625" defaultRowHeight="12.75" x14ac:dyDescent="0.2"/>
  <cols>
    <col min="1" max="1" width="192.140625" style="61" customWidth="1"/>
    <col min="2" max="16384" width="9.140625" style="23"/>
  </cols>
  <sheetData>
    <row r="1" spans="1:20" ht="23.25" x14ac:dyDescent="0.35">
      <c r="A1" s="62" t="s">
        <v>0</v>
      </c>
      <c r="B1" s="46"/>
    </row>
    <row r="2" spans="1:20" ht="23.25" x14ac:dyDescent="0.35">
      <c r="A2" s="63"/>
      <c r="B2" s="46"/>
    </row>
    <row r="3" spans="1:20" ht="15" x14ac:dyDescent="0.25">
      <c r="A3" s="52" t="s">
        <v>1</v>
      </c>
    </row>
    <row r="4" spans="1:20" ht="28.5" customHeight="1" x14ac:dyDescent="0.2">
      <c r="A4" s="53" t="s">
        <v>2</v>
      </c>
      <c r="B4" s="44"/>
      <c r="C4" s="44"/>
      <c r="D4" s="44"/>
      <c r="E4" s="44"/>
      <c r="F4" s="44"/>
      <c r="G4" s="44"/>
      <c r="H4" s="44"/>
      <c r="I4" s="44"/>
      <c r="J4" s="44"/>
      <c r="K4" s="44"/>
      <c r="L4" s="44"/>
      <c r="M4" s="44"/>
      <c r="N4" s="44"/>
      <c r="O4" s="44"/>
      <c r="P4" s="44"/>
      <c r="Q4" s="44"/>
      <c r="R4" s="44"/>
      <c r="S4" s="44"/>
      <c r="T4" s="44"/>
    </row>
    <row r="5" spans="1:20" x14ac:dyDescent="0.2">
      <c r="A5" s="54"/>
      <c r="B5" s="45"/>
      <c r="C5" s="45"/>
      <c r="D5" s="45"/>
      <c r="E5" s="45"/>
      <c r="F5" s="45"/>
      <c r="G5" s="45"/>
      <c r="H5" s="45"/>
      <c r="I5" s="45"/>
      <c r="J5" s="45"/>
      <c r="K5" s="45"/>
      <c r="L5" s="45"/>
      <c r="M5" s="44"/>
      <c r="N5" s="44"/>
      <c r="O5" s="44"/>
      <c r="P5" s="44"/>
      <c r="Q5" s="44"/>
      <c r="R5" s="44"/>
      <c r="S5" s="44"/>
      <c r="T5" s="44"/>
    </row>
    <row r="6" spans="1:20" ht="15" x14ac:dyDescent="0.25">
      <c r="A6" s="52" t="s">
        <v>3</v>
      </c>
      <c r="B6" s="45"/>
      <c r="C6" s="45"/>
      <c r="D6" s="45"/>
      <c r="E6" s="45"/>
      <c r="F6" s="45"/>
      <c r="G6" s="45"/>
      <c r="H6" s="45"/>
      <c r="I6" s="45"/>
      <c r="J6" s="45"/>
      <c r="K6" s="45"/>
      <c r="L6" s="45"/>
      <c r="M6" s="44"/>
      <c r="N6" s="44"/>
      <c r="O6" s="44"/>
      <c r="P6" s="44"/>
      <c r="Q6" s="44"/>
      <c r="R6" s="44"/>
      <c r="S6" s="44"/>
      <c r="T6" s="44"/>
    </row>
    <row r="7" spans="1:20" ht="63" customHeight="1" x14ac:dyDescent="0.2">
      <c r="A7" s="53" t="s">
        <v>998</v>
      </c>
      <c r="B7" s="44"/>
      <c r="C7" s="44"/>
      <c r="D7" s="44"/>
      <c r="E7" s="44"/>
      <c r="F7" s="44"/>
      <c r="G7" s="44"/>
      <c r="H7" s="44"/>
      <c r="I7" s="44"/>
      <c r="J7" s="44"/>
      <c r="K7" s="44"/>
      <c r="L7" s="44"/>
      <c r="M7" s="44"/>
      <c r="N7" s="44"/>
      <c r="O7" s="44"/>
      <c r="P7" s="44"/>
      <c r="Q7" s="44"/>
      <c r="R7" s="44"/>
      <c r="S7" s="44"/>
      <c r="T7" s="44"/>
    </row>
    <row r="8" spans="1:20" x14ac:dyDescent="0.2">
      <c r="A8" s="54"/>
      <c r="B8" s="44"/>
      <c r="C8" s="44"/>
      <c r="D8" s="44"/>
      <c r="E8" s="44"/>
      <c r="F8" s="44"/>
      <c r="G8" s="44"/>
      <c r="H8" s="44"/>
      <c r="I8" s="44"/>
      <c r="J8" s="44"/>
      <c r="K8" s="44"/>
      <c r="L8" s="44"/>
      <c r="M8" s="44"/>
      <c r="N8" s="44"/>
      <c r="O8" s="44"/>
      <c r="P8" s="44"/>
      <c r="Q8" s="44"/>
      <c r="R8" s="44"/>
      <c r="S8" s="44"/>
      <c r="T8" s="44"/>
    </row>
    <row r="9" spans="1:20" ht="15" x14ac:dyDescent="0.25">
      <c r="A9" s="52" t="s">
        <v>4</v>
      </c>
      <c r="B9" s="44"/>
      <c r="C9" s="44"/>
      <c r="D9" s="44"/>
      <c r="E9" s="44"/>
      <c r="F9" s="44"/>
      <c r="G9" s="44"/>
      <c r="H9" s="44"/>
      <c r="I9" s="44"/>
      <c r="J9" s="44"/>
      <c r="K9" s="44"/>
      <c r="L9" s="44"/>
      <c r="M9" s="44"/>
      <c r="N9" s="44"/>
      <c r="O9" s="44"/>
      <c r="P9" s="44"/>
      <c r="Q9" s="44"/>
      <c r="R9" s="44"/>
      <c r="S9" s="44"/>
      <c r="T9" s="44"/>
    </row>
    <row r="10" spans="1:20" x14ac:dyDescent="0.2">
      <c r="A10" s="64" t="s">
        <v>5</v>
      </c>
      <c r="B10" s="44"/>
      <c r="C10" s="44"/>
      <c r="D10" s="44"/>
      <c r="E10" s="44"/>
      <c r="F10" s="44"/>
      <c r="G10" s="44"/>
      <c r="H10" s="44"/>
      <c r="I10" s="44"/>
      <c r="J10" s="44"/>
      <c r="K10" s="44"/>
      <c r="L10" s="44"/>
      <c r="M10" s="44"/>
      <c r="N10" s="44"/>
      <c r="O10" s="44"/>
      <c r="P10" s="44"/>
      <c r="Q10" s="44"/>
      <c r="R10" s="44"/>
      <c r="S10" s="44"/>
      <c r="T10" s="44"/>
    </row>
    <row r="11" spans="1:20" ht="37.5" customHeight="1" x14ac:dyDescent="0.2">
      <c r="A11" s="53" t="s">
        <v>6</v>
      </c>
      <c r="B11" s="44"/>
      <c r="C11" s="44"/>
      <c r="D11" s="44"/>
      <c r="E11" s="44"/>
      <c r="F11" s="44"/>
      <c r="G11" s="44"/>
      <c r="H11" s="44"/>
      <c r="I11" s="44"/>
      <c r="J11" s="44"/>
      <c r="K11" s="44"/>
      <c r="L11" s="44"/>
      <c r="M11" s="44"/>
      <c r="N11" s="44"/>
      <c r="O11" s="44"/>
      <c r="P11" s="44"/>
      <c r="Q11" s="44"/>
      <c r="R11" s="44"/>
      <c r="S11" s="44"/>
      <c r="T11" s="44"/>
    </row>
    <row r="12" spans="1:20" ht="15" x14ac:dyDescent="0.25">
      <c r="A12" s="52"/>
      <c r="B12" s="44"/>
      <c r="C12" s="44"/>
      <c r="D12" s="44"/>
      <c r="E12" s="44"/>
      <c r="F12" s="44"/>
      <c r="G12" s="44"/>
      <c r="H12" s="44"/>
      <c r="I12" s="44"/>
      <c r="J12" s="44"/>
      <c r="K12" s="44"/>
      <c r="L12" s="44"/>
      <c r="M12" s="44"/>
      <c r="N12" s="44"/>
      <c r="O12" s="44"/>
      <c r="P12" s="44"/>
      <c r="Q12" s="44"/>
      <c r="R12" s="44"/>
      <c r="S12" s="44"/>
      <c r="T12" s="44"/>
    </row>
    <row r="13" spans="1:20" x14ac:dyDescent="0.2">
      <c r="A13" s="64" t="s">
        <v>1002</v>
      </c>
      <c r="B13" s="44"/>
      <c r="C13" s="44"/>
      <c r="D13" s="44"/>
      <c r="E13" s="44"/>
      <c r="F13" s="44"/>
      <c r="G13" s="44"/>
      <c r="H13" s="44"/>
      <c r="I13" s="44"/>
      <c r="J13" s="44"/>
      <c r="K13" s="44"/>
      <c r="L13" s="44"/>
      <c r="M13" s="44"/>
      <c r="N13" s="44"/>
      <c r="O13" s="44"/>
      <c r="P13" s="44"/>
      <c r="Q13" s="44"/>
      <c r="R13" s="44"/>
      <c r="S13" s="44"/>
      <c r="T13" s="44"/>
    </row>
    <row r="14" spans="1:20" ht="60" x14ac:dyDescent="0.2">
      <c r="A14" s="53" t="s">
        <v>1003</v>
      </c>
      <c r="B14" s="45"/>
      <c r="C14" s="45"/>
      <c r="D14" s="45"/>
      <c r="E14" s="45"/>
      <c r="F14" s="45"/>
      <c r="G14" s="45"/>
      <c r="H14" s="45"/>
      <c r="I14" s="45"/>
      <c r="J14" s="45"/>
      <c r="K14" s="45"/>
      <c r="L14" s="45"/>
      <c r="M14" s="45"/>
      <c r="N14" s="44"/>
      <c r="O14" s="44"/>
      <c r="P14" s="44"/>
      <c r="Q14" s="44"/>
      <c r="R14" s="44"/>
      <c r="S14" s="44"/>
      <c r="T14" s="44"/>
    </row>
    <row r="15" spans="1:20" x14ac:dyDescent="0.2">
      <c r="A15" s="54"/>
      <c r="B15" s="44"/>
      <c r="C15" s="44"/>
      <c r="D15" s="44"/>
      <c r="E15" s="44"/>
      <c r="F15" s="44"/>
      <c r="G15" s="44"/>
      <c r="H15" s="44"/>
      <c r="I15" s="44"/>
      <c r="J15" s="44"/>
      <c r="K15" s="44"/>
      <c r="L15" s="44"/>
      <c r="M15" s="44"/>
      <c r="N15" s="44"/>
      <c r="O15" s="44"/>
      <c r="P15" s="44"/>
      <c r="Q15" s="44"/>
      <c r="R15" s="44"/>
      <c r="S15" s="44"/>
      <c r="T15" s="44"/>
    </row>
    <row r="16" spans="1:20" x14ac:dyDescent="0.2">
      <c r="A16" s="64" t="s">
        <v>7</v>
      </c>
      <c r="B16" s="44"/>
      <c r="C16" s="44"/>
      <c r="D16" s="44"/>
      <c r="E16" s="44"/>
      <c r="F16" s="44"/>
      <c r="G16" s="44"/>
      <c r="H16" s="44"/>
      <c r="I16" s="44"/>
      <c r="J16" s="44"/>
      <c r="K16" s="44"/>
      <c r="L16" s="44"/>
      <c r="M16" s="44"/>
      <c r="N16" s="44"/>
      <c r="O16" s="44"/>
      <c r="P16" s="44"/>
      <c r="Q16" s="44"/>
      <c r="R16" s="44"/>
      <c r="S16" s="44"/>
      <c r="T16" s="44"/>
    </row>
    <row r="17" spans="1:20" ht="15" customHeight="1" x14ac:dyDescent="0.2">
      <c r="A17" s="159" t="s">
        <v>999</v>
      </c>
      <c r="B17" s="44"/>
      <c r="C17" s="44"/>
      <c r="D17" s="44"/>
      <c r="E17" s="44"/>
      <c r="F17" s="44"/>
      <c r="G17" s="44"/>
      <c r="H17" s="44"/>
      <c r="I17" s="44"/>
      <c r="J17" s="44"/>
      <c r="K17" s="44"/>
      <c r="L17" s="44"/>
      <c r="M17" s="44"/>
      <c r="N17" s="44"/>
      <c r="O17" s="44"/>
      <c r="P17" s="44"/>
      <c r="Q17" s="44"/>
      <c r="R17" s="44"/>
      <c r="S17" s="44"/>
      <c r="T17" s="44"/>
    </row>
    <row r="18" spans="1:20" x14ac:dyDescent="0.2">
      <c r="A18" s="159" t="s">
        <v>1000</v>
      </c>
      <c r="B18" s="44"/>
      <c r="C18" s="44"/>
      <c r="D18" s="44"/>
      <c r="E18" s="44"/>
      <c r="F18" s="44"/>
      <c r="G18" s="44"/>
      <c r="H18" s="44"/>
      <c r="I18" s="44"/>
      <c r="J18" s="44"/>
      <c r="K18" s="44"/>
      <c r="L18" s="44"/>
      <c r="M18" s="44"/>
      <c r="N18" s="44"/>
      <c r="O18" s="44"/>
      <c r="P18" s="44"/>
      <c r="Q18" s="44"/>
      <c r="R18" s="44"/>
      <c r="S18" s="44"/>
      <c r="T18" s="44"/>
    </row>
    <row r="19" spans="1:20" ht="13.5" thickBot="1" x14ac:dyDescent="0.25">
      <c r="A19" s="55"/>
      <c r="B19" s="44"/>
      <c r="C19" s="44"/>
      <c r="D19" s="44"/>
      <c r="E19" s="44"/>
      <c r="F19" s="44"/>
      <c r="G19" s="44"/>
      <c r="H19" s="44"/>
      <c r="I19" s="44"/>
      <c r="J19" s="44"/>
      <c r="K19" s="44"/>
      <c r="L19" s="44"/>
      <c r="M19" s="44"/>
      <c r="N19" s="44"/>
      <c r="O19" s="44"/>
      <c r="P19" s="44"/>
      <c r="Q19" s="44"/>
      <c r="R19" s="44"/>
      <c r="S19" s="44"/>
      <c r="T19" s="44"/>
    </row>
    <row r="20" spans="1:20" x14ac:dyDescent="0.2">
      <c r="A20" s="56"/>
      <c r="B20" s="44"/>
      <c r="C20" s="44"/>
      <c r="D20" s="44"/>
      <c r="E20" s="44"/>
      <c r="F20" s="44"/>
      <c r="G20" s="44"/>
      <c r="H20" s="44"/>
      <c r="I20" s="44"/>
      <c r="J20" s="44"/>
      <c r="K20" s="44"/>
      <c r="L20" s="44"/>
      <c r="M20" s="44"/>
      <c r="N20" s="44"/>
      <c r="O20" s="44"/>
      <c r="P20" s="44"/>
      <c r="Q20" s="44"/>
      <c r="R20" s="44"/>
      <c r="S20" s="44"/>
      <c r="T20" s="44"/>
    </row>
    <row r="21" spans="1:20" x14ac:dyDescent="0.2">
      <c r="A21" s="57"/>
      <c r="B21" s="46"/>
      <c r="C21" s="46"/>
      <c r="D21" s="46"/>
      <c r="E21" s="46"/>
      <c r="F21" s="46"/>
      <c r="G21" s="46"/>
      <c r="H21" s="46"/>
      <c r="I21" s="46"/>
      <c r="J21" s="46"/>
      <c r="K21" s="46"/>
      <c r="L21" s="46"/>
      <c r="M21" s="46"/>
      <c r="N21" s="46"/>
    </row>
    <row r="22" spans="1:20" x14ac:dyDescent="0.2">
      <c r="A22" s="58"/>
      <c r="B22" s="46"/>
      <c r="C22" s="46"/>
      <c r="D22" s="46"/>
      <c r="E22" s="46"/>
      <c r="F22" s="46"/>
      <c r="G22" s="46"/>
      <c r="H22" s="46"/>
      <c r="I22" s="46"/>
      <c r="J22" s="46"/>
      <c r="K22" s="46"/>
      <c r="L22" s="46"/>
      <c r="M22" s="46"/>
      <c r="N22" s="46"/>
    </row>
    <row r="23" spans="1:20" x14ac:dyDescent="0.2">
      <c r="A23" s="109"/>
      <c r="B23" s="46"/>
      <c r="C23" s="46"/>
      <c r="D23" s="46"/>
      <c r="E23" s="46"/>
      <c r="F23" s="46"/>
      <c r="G23" s="46"/>
      <c r="H23" s="46"/>
      <c r="I23" s="46"/>
      <c r="J23" s="46"/>
      <c r="K23" s="46"/>
      <c r="L23" s="46"/>
      <c r="M23" s="46"/>
      <c r="N23" s="46"/>
    </row>
    <row r="24" spans="1:20" x14ac:dyDescent="0.2">
      <c r="A24" s="109"/>
      <c r="B24" s="46"/>
      <c r="C24" s="46"/>
      <c r="D24" s="46"/>
      <c r="E24" s="46"/>
      <c r="F24" s="46"/>
      <c r="G24" s="46"/>
      <c r="H24" s="46"/>
      <c r="I24" s="46"/>
      <c r="J24" s="46"/>
      <c r="K24" s="46"/>
      <c r="L24" s="46"/>
      <c r="M24" s="46"/>
      <c r="N24" s="46"/>
    </row>
    <row r="25" spans="1:20" x14ac:dyDescent="0.2">
      <c r="A25" s="109"/>
      <c r="B25" s="46"/>
      <c r="C25" s="46"/>
      <c r="D25" s="46"/>
      <c r="E25" s="46"/>
      <c r="F25" s="46"/>
      <c r="G25" s="46"/>
      <c r="H25" s="46"/>
      <c r="I25" s="46"/>
      <c r="J25" s="46"/>
      <c r="K25" s="46"/>
      <c r="L25" s="46"/>
      <c r="M25" s="46"/>
      <c r="N25" s="46"/>
    </row>
    <row r="26" spans="1:20" x14ac:dyDescent="0.2">
      <c r="A26" s="109"/>
      <c r="B26" s="46"/>
      <c r="C26" s="46"/>
      <c r="D26" s="46"/>
      <c r="E26" s="46"/>
      <c r="F26" s="46"/>
      <c r="G26" s="46"/>
      <c r="H26" s="46"/>
      <c r="I26" s="46"/>
      <c r="J26" s="46"/>
      <c r="K26" s="46"/>
      <c r="L26" s="46"/>
      <c r="M26" s="46"/>
      <c r="N26" s="46"/>
    </row>
    <row r="27" spans="1:20" x14ac:dyDescent="0.2">
      <c r="A27" s="109"/>
      <c r="B27" s="46"/>
      <c r="C27" s="46"/>
      <c r="D27" s="46"/>
      <c r="E27" s="46"/>
      <c r="F27" s="46"/>
      <c r="G27" s="46"/>
      <c r="H27" s="46"/>
      <c r="I27" s="46"/>
      <c r="J27" s="46"/>
      <c r="K27" s="46"/>
      <c r="L27" s="46"/>
      <c r="M27" s="46"/>
      <c r="N27" s="46"/>
    </row>
    <row r="28" spans="1:20" x14ac:dyDescent="0.2">
      <c r="A28" s="57"/>
      <c r="B28" s="46"/>
      <c r="C28" s="46"/>
      <c r="D28" s="46"/>
      <c r="E28" s="46"/>
      <c r="F28" s="46"/>
      <c r="G28" s="46"/>
      <c r="H28" s="46"/>
      <c r="I28" s="46"/>
      <c r="J28" s="46"/>
      <c r="K28" s="46"/>
      <c r="L28" s="46"/>
      <c r="M28" s="46"/>
      <c r="N28" s="46"/>
    </row>
    <row r="29" spans="1:20" x14ac:dyDescent="0.2">
      <c r="A29" s="58"/>
      <c r="B29" s="46"/>
      <c r="C29" s="46"/>
      <c r="D29" s="46"/>
      <c r="E29" s="46"/>
      <c r="F29" s="46"/>
      <c r="G29" s="46"/>
      <c r="H29" s="46"/>
      <c r="I29" s="46"/>
      <c r="J29" s="46"/>
      <c r="K29" s="46"/>
      <c r="L29" s="46"/>
      <c r="M29" s="46"/>
      <c r="N29" s="46"/>
    </row>
    <row r="30" spans="1:20" x14ac:dyDescent="0.2">
      <c r="A30" s="109"/>
      <c r="B30" s="46"/>
      <c r="C30" s="46"/>
      <c r="D30" s="46"/>
      <c r="E30" s="46"/>
      <c r="F30" s="46"/>
      <c r="G30" s="46"/>
      <c r="H30" s="46"/>
      <c r="I30" s="46"/>
      <c r="J30" s="46"/>
      <c r="K30" s="46"/>
      <c r="L30" s="46"/>
      <c r="M30" s="46"/>
      <c r="N30" s="46"/>
    </row>
    <row r="31" spans="1:20" x14ac:dyDescent="0.2">
      <c r="A31" s="109"/>
      <c r="B31" s="24"/>
      <c r="C31" s="46"/>
      <c r="D31" s="46"/>
      <c r="E31" s="46"/>
      <c r="F31" s="46"/>
      <c r="G31" s="46"/>
      <c r="H31" s="46"/>
      <c r="I31" s="46"/>
      <c r="J31" s="46"/>
      <c r="K31" s="46"/>
      <c r="L31" s="46"/>
      <c r="M31" s="46"/>
      <c r="N31" s="46"/>
    </row>
    <row r="32" spans="1:20" x14ac:dyDescent="0.2">
      <c r="A32" s="109"/>
      <c r="B32" s="24"/>
      <c r="C32" s="46"/>
      <c r="D32" s="46"/>
      <c r="E32" s="46"/>
      <c r="F32" s="46"/>
      <c r="G32" s="46"/>
      <c r="H32" s="46"/>
      <c r="I32" s="46"/>
      <c r="J32" s="46"/>
      <c r="K32" s="46"/>
      <c r="L32" s="46"/>
      <c r="M32" s="46"/>
      <c r="N32" s="46"/>
    </row>
    <row r="33" spans="1:14" x14ac:dyDescent="0.2">
      <c r="A33" s="109"/>
      <c r="B33" s="24"/>
      <c r="C33" s="46"/>
      <c r="D33" s="46"/>
      <c r="E33" s="46"/>
      <c r="F33" s="46"/>
      <c r="G33" s="46"/>
      <c r="H33" s="46"/>
      <c r="I33" s="46"/>
      <c r="J33" s="46"/>
      <c r="K33" s="46"/>
      <c r="L33" s="46"/>
      <c r="M33" s="46"/>
      <c r="N33" s="46"/>
    </row>
    <row r="34" spans="1:14" x14ac:dyDescent="0.2">
      <c r="A34" s="109"/>
      <c r="B34" s="24"/>
      <c r="C34" s="46"/>
      <c r="D34" s="46"/>
      <c r="E34" s="46"/>
      <c r="F34" s="46"/>
      <c r="G34" s="46"/>
      <c r="H34" s="46"/>
      <c r="I34" s="46"/>
      <c r="J34" s="46"/>
      <c r="K34" s="46"/>
      <c r="L34" s="46"/>
      <c r="M34" s="46"/>
      <c r="N34" s="46"/>
    </row>
    <row r="35" spans="1:14" x14ac:dyDescent="0.2">
      <c r="A35" s="57"/>
      <c r="B35" s="46"/>
      <c r="C35" s="46"/>
      <c r="D35" s="46"/>
      <c r="E35" s="46"/>
      <c r="F35" s="46"/>
      <c r="G35" s="46"/>
      <c r="H35" s="46"/>
      <c r="I35" s="46"/>
      <c r="J35" s="46"/>
      <c r="K35" s="46"/>
      <c r="L35" s="46"/>
      <c r="M35" s="46"/>
      <c r="N35" s="46"/>
    </row>
    <row r="36" spans="1:14" x14ac:dyDescent="0.2">
      <c r="A36" s="58"/>
      <c r="B36" s="46"/>
      <c r="C36" s="46"/>
      <c r="D36" s="46"/>
      <c r="E36" s="46"/>
      <c r="F36" s="46"/>
      <c r="G36" s="46"/>
      <c r="H36" s="46"/>
      <c r="I36" s="46"/>
      <c r="J36" s="46"/>
      <c r="K36" s="46"/>
      <c r="L36" s="46"/>
      <c r="M36" s="46"/>
      <c r="N36" s="46"/>
    </row>
    <row r="37" spans="1:14" x14ac:dyDescent="0.2">
      <c r="A37" s="109"/>
      <c r="B37" s="46"/>
      <c r="C37" s="46"/>
      <c r="D37" s="46"/>
      <c r="E37" s="46"/>
      <c r="F37" s="46"/>
      <c r="G37" s="46"/>
      <c r="H37" s="46"/>
      <c r="I37" s="46"/>
      <c r="J37" s="46"/>
      <c r="K37" s="46"/>
      <c r="L37" s="46"/>
      <c r="M37" s="46"/>
      <c r="N37" s="46"/>
    </row>
    <row r="38" spans="1:14" x14ac:dyDescent="0.2">
      <c r="A38" s="109"/>
      <c r="B38" s="46"/>
      <c r="C38" s="46"/>
      <c r="D38" s="46"/>
      <c r="E38" s="46"/>
      <c r="F38" s="46"/>
      <c r="G38" s="46"/>
      <c r="H38" s="46"/>
      <c r="I38" s="46"/>
      <c r="J38" s="46"/>
      <c r="K38" s="46"/>
      <c r="L38" s="46"/>
      <c r="M38" s="46"/>
      <c r="N38" s="46"/>
    </row>
    <row r="39" spans="1:14" x14ac:dyDescent="0.2">
      <c r="A39" s="109"/>
      <c r="B39" s="46"/>
      <c r="C39" s="46"/>
      <c r="D39" s="46"/>
      <c r="E39" s="46"/>
      <c r="F39" s="46"/>
      <c r="G39" s="46"/>
      <c r="H39" s="46"/>
      <c r="I39" s="46"/>
      <c r="J39" s="46"/>
      <c r="K39" s="46"/>
      <c r="L39" s="46"/>
      <c r="M39" s="46"/>
      <c r="N39" s="46"/>
    </row>
    <row r="40" spans="1:14" x14ac:dyDescent="0.2">
      <c r="A40" s="109"/>
      <c r="B40" s="46"/>
      <c r="C40" s="46"/>
      <c r="D40" s="46"/>
      <c r="E40" s="46"/>
      <c r="F40" s="46"/>
      <c r="G40" s="46"/>
      <c r="H40" s="46"/>
      <c r="I40" s="46"/>
      <c r="J40" s="46"/>
      <c r="K40" s="46"/>
      <c r="L40" s="46"/>
      <c r="M40" s="46"/>
      <c r="N40" s="46"/>
    </row>
    <row r="41" spans="1:14" x14ac:dyDescent="0.2">
      <c r="A41" s="109"/>
      <c r="B41" s="46"/>
      <c r="C41" s="46"/>
      <c r="D41" s="46"/>
      <c r="E41" s="46"/>
      <c r="F41" s="46"/>
      <c r="G41" s="46"/>
      <c r="H41" s="46"/>
      <c r="I41" s="46"/>
      <c r="J41" s="46"/>
      <c r="K41" s="46"/>
      <c r="L41" s="46"/>
      <c r="M41" s="46"/>
      <c r="N41" s="46"/>
    </row>
    <row r="42" spans="1:14" x14ac:dyDescent="0.2">
      <c r="A42" s="57"/>
      <c r="B42" s="46"/>
      <c r="C42" s="46"/>
      <c r="D42" s="46"/>
      <c r="E42" s="46"/>
      <c r="F42" s="46"/>
      <c r="G42" s="46"/>
      <c r="H42" s="46"/>
      <c r="I42" s="46"/>
      <c r="J42" s="46"/>
      <c r="K42" s="46"/>
      <c r="L42" s="46"/>
      <c r="M42" s="46"/>
      <c r="N42" s="46"/>
    </row>
    <row r="43" spans="1:14" x14ac:dyDescent="0.2">
      <c r="A43" s="58"/>
      <c r="B43" s="46"/>
      <c r="C43" s="46"/>
      <c r="D43" s="46"/>
      <c r="E43" s="46"/>
      <c r="F43" s="46"/>
      <c r="G43" s="46"/>
      <c r="H43" s="46"/>
      <c r="I43" s="46"/>
      <c r="J43" s="46"/>
      <c r="K43" s="46"/>
      <c r="L43" s="46"/>
      <c r="M43" s="46"/>
      <c r="N43" s="46"/>
    </row>
    <row r="44" spans="1:14" x14ac:dyDescent="0.2">
      <c r="A44" s="109"/>
      <c r="B44" s="46"/>
      <c r="C44" s="46"/>
      <c r="D44" s="46"/>
      <c r="E44" s="46"/>
      <c r="F44" s="46"/>
      <c r="G44" s="46"/>
      <c r="H44" s="46"/>
      <c r="I44" s="46"/>
      <c r="J44" s="46"/>
      <c r="K44" s="46"/>
      <c r="L44" s="46"/>
      <c r="M44" s="46"/>
      <c r="N44" s="46"/>
    </row>
    <row r="45" spans="1:14" x14ac:dyDescent="0.2">
      <c r="A45" s="109"/>
      <c r="B45" s="46"/>
      <c r="C45" s="46"/>
      <c r="D45" s="46"/>
      <c r="E45" s="46"/>
      <c r="F45" s="46"/>
      <c r="G45" s="46"/>
      <c r="H45" s="46"/>
      <c r="I45" s="46"/>
      <c r="J45" s="46"/>
      <c r="K45" s="46"/>
      <c r="L45" s="46"/>
      <c r="M45" s="46"/>
      <c r="N45" s="46"/>
    </row>
    <row r="46" spans="1:14" x14ac:dyDescent="0.2">
      <c r="A46" s="109"/>
      <c r="B46" s="46"/>
      <c r="C46" s="46"/>
      <c r="D46" s="46"/>
      <c r="E46" s="46"/>
      <c r="F46" s="46"/>
      <c r="G46" s="46"/>
      <c r="H46" s="46"/>
      <c r="I46" s="46"/>
      <c r="J46" s="46"/>
      <c r="K46" s="46"/>
      <c r="L46" s="46"/>
      <c r="M46" s="46"/>
      <c r="N46" s="46"/>
    </row>
    <row r="47" spans="1:14" x14ac:dyDescent="0.2">
      <c r="A47" s="109"/>
      <c r="B47" s="46"/>
      <c r="C47" s="46"/>
      <c r="D47" s="46"/>
      <c r="E47" s="46"/>
      <c r="F47" s="46"/>
      <c r="G47" s="46"/>
      <c r="H47" s="46"/>
      <c r="I47" s="46"/>
      <c r="J47" s="46"/>
      <c r="K47" s="46"/>
      <c r="L47" s="46"/>
      <c r="M47" s="46"/>
      <c r="N47" s="46"/>
    </row>
    <row r="48" spans="1:14" x14ac:dyDescent="0.2">
      <c r="A48" s="109"/>
      <c r="B48" s="46"/>
      <c r="C48" s="46"/>
      <c r="D48" s="46"/>
      <c r="E48" s="46"/>
      <c r="F48" s="46"/>
      <c r="G48" s="46"/>
      <c r="H48" s="46"/>
      <c r="I48" s="46"/>
      <c r="J48" s="46"/>
      <c r="K48" s="46"/>
      <c r="L48" s="46"/>
      <c r="M48" s="46"/>
      <c r="N48" s="46"/>
    </row>
    <row r="49" spans="1:14" x14ac:dyDescent="0.2">
      <c r="A49" s="109"/>
      <c r="B49" s="46"/>
      <c r="C49" s="46"/>
      <c r="D49" s="46"/>
      <c r="E49" s="46"/>
      <c r="F49" s="46"/>
      <c r="G49" s="46"/>
      <c r="H49" s="46"/>
      <c r="I49" s="46"/>
      <c r="J49" s="46"/>
      <c r="K49" s="46"/>
      <c r="L49" s="46"/>
      <c r="M49" s="46"/>
      <c r="N49" s="46"/>
    </row>
    <row r="50" spans="1:14" s="25" customFormat="1" x14ac:dyDescent="0.2">
      <c r="A50" s="59"/>
    </row>
    <row r="51" spans="1:14" x14ac:dyDescent="0.2">
      <c r="A51" s="58"/>
      <c r="B51" s="46"/>
      <c r="C51" s="46"/>
      <c r="D51" s="46"/>
      <c r="E51" s="46"/>
      <c r="F51" s="46"/>
      <c r="G51" s="46"/>
      <c r="H51" s="46"/>
      <c r="I51" s="46"/>
      <c r="J51" s="46"/>
      <c r="K51" s="46"/>
      <c r="L51" s="46"/>
      <c r="M51" s="46"/>
      <c r="N51" s="46"/>
    </row>
    <row r="52" spans="1:14" x14ac:dyDescent="0.2">
      <c r="A52" s="109"/>
      <c r="B52" s="46"/>
      <c r="C52" s="46"/>
      <c r="D52" s="46"/>
      <c r="E52" s="46"/>
      <c r="F52" s="46"/>
      <c r="G52" s="46"/>
      <c r="H52" s="46"/>
      <c r="I52" s="46"/>
      <c r="J52" s="46"/>
      <c r="K52" s="46"/>
      <c r="L52" s="46"/>
      <c r="M52" s="46"/>
      <c r="N52" s="46"/>
    </row>
    <row r="53" spans="1:14" x14ac:dyDescent="0.2">
      <c r="A53" s="109"/>
      <c r="B53" s="46"/>
      <c r="C53" s="46"/>
      <c r="D53" s="46"/>
      <c r="E53" s="46"/>
      <c r="F53" s="46"/>
      <c r="G53" s="46"/>
      <c r="H53" s="46"/>
      <c r="I53" s="46"/>
      <c r="J53" s="46"/>
      <c r="K53" s="46"/>
      <c r="L53" s="46"/>
      <c r="M53" s="46"/>
      <c r="N53" s="46"/>
    </row>
    <row r="54" spans="1:14" x14ac:dyDescent="0.2">
      <c r="A54" s="109"/>
      <c r="B54" s="46"/>
      <c r="C54" s="46"/>
      <c r="D54" s="46"/>
      <c r="E54" s="46"/>
      <c r="F54" s="46"/>
      <c r="G54" s="46"/>
      <c r="H54" s="46"/>
      <c r="I54" s="46"/>
      <c r="J54" s="46"/>
      <c r="K54" s="46"/>
      <c r="L54" s="46"/>
      <c r="M54" s="46"/>
      <c r="N54" s="46"/>
    </row>
    <row r="55" spans="1:14" x14ac:dyDescent="0.2">
      <c r="A55" s="109"/>
      <c r="B55" s="46"/>
      <c r="C55" s="46"/>
      <c r="D55" s="46"/>
      <c r="E55" s="46"/>
      <c r="F55" s="46"/>
      <c r="G55" s="46"/>
      <c r="H55" s="46"/>
      <c r="I55" s="46"/>
      <c r="J55" s="46"/>
      <c r="K55" s="46"/>
      <c r="L55" s="46"/>
      <c r="M55" s="46"/>
      <c r="N55" s="46"/>
    </row>
    <row r="56" spans="1:14" x14ac:dyDescent="0.2">
      <c r="A56" s="109"/>
      <c r="B56" s="46"/>
      <c r="C56" s="46"/>
      <c r="D56" s="46"/>
      <c r="E56" s="46"/>
      <c r="F56" s="46"/>
      <c r="G56" s="46"/>
      <c r="H56" s="46"/>
      <c r="I56" s="46"/>
      <c r="J56" s="46"/>
      <c r="K56" s="46"/>
      <c r="L56" s="46"/>
      <c r="M56" s="46"/>
      <c r="N56" s="46"/>
    </row>
    <row r="57" spans="1:14" x14ac:dyDescent="0.2">
      <c r="A57" s="57"/>
      <c r="B57" s="46"/>
      <c r="C57" s="46"/>
      <c r="D57" s="46"/>
      <c r="E57" s="46"/>
      <c r="F57" s="46"/>
      <c r="G57" s="46"/>
      <c r="H57" s="46"/>
      <c r="I57" s="46"/>
      <c r="J57" s="46"/>
      <c r="K57" s="46"/>
      <c r="L57" s="46"/>
      <c r="M57" s="46"/>
      <c r="N57" s="46"/>
    </row>
    <row r="58" spans="1:14" x14ac:dyDescent="0.2">
      <c r="A58" s="58"/>
      <c r="B58" s="46"/>
      <c r="C58" s="46"/>
      <c r="D58" s="46"/>
      <c r="E58" s="46"/>
      <c r="F58" s="46"/>
      <c r="G58" s="46"/>
      <c r="H58" s="46"/>
      <c r="I58" s="46"/>
      <c r="J58" s="46"/>
      <c r="K58" s="46"/>
      <c r="L58" s="46"/>
      <c r="M58" s="46"/>
      <c r="N58" s="46"/>
    </row>
    <row r="59" spans="1:14" x14ac:dyDescent="0.2">
      <c r="A59" s="109"/>
      <c r="B59" s="46"/>
      <c r="C59" s="46"/>
      <c r="D59" s="46"/>
      <c r="E59" s="46"/>
      <c r="F59" s="46"/>
      <c r="G59" s="46"/>
      <c r="H59" s="46"/>
      <c r="I59" s="46"/>
      <c r="J59" s="46"/>
      <c r="K59" s="46"/>
      <c r="L59" s="46"/>
      <c r="M59" s="46"/>
      <c r="N59" s="46"/>
    </row>
    <row r="60" spans="1:14" x14ac:dyDescent="0.2">
      <c r="A60" s="109"/>
      <c r="B60" s="46"/>
      <c r="C60" s="46"/>
      <c r="D60" s="46"/>
      <c r="E60" s="46"/>
      <c r="F60" s="46"/>
      <c r="G60" s="46"/>
      <c r="H60" s="46"/>
      <c r="I60" s="46"/>
      <c r="J60" s="46"/>
      <c r="K60" s="46"/>
      <c r="L60" s="46"/>
      <c r="M60" s="46"/>
      <c r="N60" s="46"/>
    </row>
    <row r="61" spans="1:14" x14ac:dyDescent="0.2">
      <c r="A61" s="109"/>
      <c r="B61" s="46"/>
      <c r="C61" s="46"/>
      <c r="D61" s="46"/>
      <c r="E61" s="46"/>
      <c r="F61" s="46"/>
      <c r="G61" s="46"/>
      <c r="H61" s="46"/>
      <c r="I61" s="46"/>
      <c r="J61" s="46"/>
      <c r="K61" s="46"/>
      <c r="L61" s="46"/>
      <c r="M61" s="46"/>
      <c r="N61" s="46"/>
    </row>
    <row r="62" spans="1:14" x14ac:dyDescent="0.2">
      <c r="A62" s="109"/>
      <c r="B62" s="46"/>
      <c r="C62" s="46"/>
      <c r="D62" s="46"/>
      <c r="E62" s="46"/>
      <c r="F62" s="46"/>
      <c r="G62" s="46"/>
      <c r="H62" s="46"/>
      <c r="I62" s="46"/>
      <c r="J62" s="46"/>
      <c r="K62" s="46"/>
      <c r="L62" s="46"/>
      <c r="M62" s="46"/>
      <c r="N62" s="46"/>
    </row>
    <row r="63" spans="1:14" x14ac:dyDescent="0.2">
      <c r="A63" s="109"/>
      <c r="B63" s="46"/>
      <c r="C63" s="46"/>
      <c r="D63" s="46"/>
      <c r="E63" s="46"/>
      <c r="F63" s="46"/>
      <c r="G63" s="46"/>
      <c r="H63" s="46"/>
      <c r="I63" s="46"/>
      <c r="J63" s="46"/>
      <c r="K63" s="46"/>
      <c r="L63" s="46"/>
      <c r="M63" s="46"/>
      <c r="N63" s="46"/>
    </row>
    <row r="64" spans="1:14" x14ac:dyDescent="0.2">
      <c r="A64" s="109"/>
      <c r="B64" s="46"/>
      <c r="C64" s="46"/>
      <c r="D64" s="46"/>
      <c r="E64" s="46"/>
      <c r="F64" s="46"/>
      <c r="G64" s="46"/>
      <c r="H64" s="46"/>
      <c r="I64" s="46"/>
      <c r="J64" s="46"/>
      <c r="K64" s="46"/>
      <c r="L64" s="46"/>
      <c r="M64" s="46"/>
      <c r="N64" s="46"/>
    </row>
    <row r="65" spans="1:14" x14ac:dyDescent="0.2">
      <c r="A65" s="109"/>
      <c r="B65" s="46"/>
      <c r="C65" s="46"/>
      <c r="D65" s="46"/>
      <c r="E65" s="46"/>
      <c r="F65" s="46"/>
      <c r="G65" s="46"/>
      <c r="H65" s="46"/>
      <c r="I65" s="46"/>
      <c r="J65" s="46"/>
      <c r="K65" s="46"/>
      <c r="L65" s="46"/>
      <c r="M65" s="46"/>
      <c r="N65" s="46"/>
    </row>
    <row r="66" spans="1:14" x14ac:dyDescent="0.2">
      <c r="A66" s="109"/>
      <c r="B66" s="46"/>
      <c r="C66" s="46"/>
      <c r="D66" s="46"/>
      <c r="E66" s="46"/>
      <c r="F66" s="46"/>
      <c r="G66" s="46"/>
      <c r="H66" s="46"/>
      <c r="I66" s="46"/>
      <c r="J66" s="46"/>
      <c r="K66" s="46"/>
      <c r="L66" s="46"/>
      <c r="M66" s="46"/>
      <c r="N66" s="46"/>
    </row>
    <row r="67" spans="1:14" x14ac:dyDescent="0.2">
      <c r="A67" s="109"/>
      <c r="B67" s="46"/>
      <c r="C67" s="46"/>
      <c r="D67" s="46"/>
      <c r="E67" s="46"/>
      <c r="F67" s="46"/>
      <c r="G67" s="46"/>
      <c r="H67" s="46"/>
      <c r="I67" s="46"/>
      <c r="J67" s="46"/>
      <c r="K67" s="46"/>
      <c r="L67" s="46"/>
      <c r="M67" s="46"/>
      <c r="N67" s="46"/>
    </row>
    <row r="68" spans="1:14" x14ac:dyDescent="0.2">
      <c r="A68" s="109"/>
      <c r="B68" s="46"/>
      <c r="C68" s="46"/>
      <c r="D68" s="46"/>
      <c r="E68" s="46"/>
      <c r="F68" s="46"/>
      <c r="G68" s="46"/>
      <c r="H68" s="46"/>
      <c r="I68" s="46"/>
      <c r="J68" s="46"/>
      <c r="K68" s="46"/>
      <c r="L68" s="46"/>
      <c r="M68" s="46"/>
      <c r="N68" s="46"/>
    </row>
    <row r="69" spans="1:14" x14ac:dyDescent="0.2">
      <c r="A69" s="109"/>
      <c r="B69" s="46"/>
      <c r="C69" s="46"/>
      <c r="D69" s="46"/>
      <c r="E69" s="46"/>
      <c r="F69" s="46"/>
      <c r="G69" s="46"/>
      <c r="H69" s="46"/>
      <c r="I69" s="46"/>
      <c r="J69" s="46"/>
      <c r="K69" s="46"/>
      <c r="L69" s="46"/>
      <c r="M69" s="46"/>
      <c r="N69" s="46"/>
    </row>
    <row r="70" spans="1:14" x14ac:dyDescent="0.2">
      <c r="A70" s="109"/>
      <c r="B70" s="46"/>
      <c r="C70" s="46"/>
      <c r="D70" s="46"/>
      <c r="E70" s="46"/>
      <c r="F70" s="46"/>
      <c r="G70" s="46"/>
      <c r="H70" s="46"/>
      <c r="I70" s="46"/>
      <c r="J70" s="46"/>
      <c r="K70" s="46"/>
      <c r="L70" s="46"/>
      <c r="M70" s="46"/>
      <c r="N70" s="46"/>
    </row>
    <row r="72" spans="1:14" x14ac:dyDescent="0.2">
      <c r="A72" s="60"/>
    </row>
    <row r="77" spans="1:14" x14ac:dyDescent="0.2">
      <c r="A77" s="60"/>
    </row>
    <row r="85" spans="1:1" x14ac:dyDescent="0.2">
      <c r="A85" s="60"/>
    </row>
  </sheetData>
  <phoneticPr fontId="0" type="noConversion"/>
  <pageMargins left="0.25" right="0.25" top="0.75" bottom="0.75" header="0.3" footer="0.3"/>
  <pageSetup orientation="landscape" r:id="rId1"/>
  <headerFooter alignWithMargins="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3"/>
  <dimension ref="A2:D883"/>
  <sheetViews>
    <sheetView workbookViewId="0">
      <pane ySplit="7" topLeftCell="A601" activePane="bottomLeft" state="frozen"/>
      <selection activeCell="A2" sqref="A2"/>
      <selection pane="bottomLeft" activeCell="C206" sqref="C206"/>
    </sheetView>
  </sheetViews>
  <sheetFormatPr defaultColWidth="9.140625" defaultRowHeight="12.75" x14ac:dyDescent="0.2"/>
  <cols>
    <col min="1" max="1" width="8.42578125" style="1" customWidth="1"/>
    <col min="2" max="2" width="71.28515625" style="15" customWidth="1"/>
    <col min="3" max="3" width="18" style="3" customWidth="1"/>
    <col min="4" max="4" width="0" hidden="1" customWidth="1"/>
    <col min="5" max="218" width="9.140625" customWidth="1"/>
  </cols>
  <sheetData>
    <row r="2" spans="1:4" s="4" customFormat="1" x14ac:dyDescent="0.2">
      <c r="A2" s="7"/>
      <c r="B2" s="110" t="s">
        <v>8</v>
      </c>
      <c r="C2" s="111"/>
    </row>
    <row r="3" spans="1:4" s="4" customFormat="1" x14ac:dyDescent="0.2">
      <c r="A3" s="7"/>
      <c r="B3" s="26" t="s">
        <v>9</v>
      </c>
      <c r="C3" s="111"/>
      <c r="D3" s="5"/>
    </row>
    <row r="4" spans="1:4" s="18" customFormat="1" ht="12.75" customHeight="1" x14ac:dyDescent="0.2">
      <c r="A4" s="16"/>
      <c r="B4" s="17"/>
      <c r="C4" s="6"/>
      <c r="D4" s="5"/>
    </row>
    <row r="5" spans="1:4" s="18" customFormat="1" ht="12.75" customHeight="1" x14ac:dyDescent="0.2">
      <c r="A5" s="16"/>
      <c r="B5" s="112" t="s">
        <v>10</v>
      </c>
      <c r="C5" s="113" t="e">
        <f>C874</f>
        <v>#REF!</v>
      </c>
      <c r="D5" s="5"/>
    </row>
    <row r="6" spans="1:4" s="18" customFormat="1" ht="12.75" customHeight="1" x14ac:dyDescent="0.2">
      <c r="A6" s="16"/>
      <c r="B6" s="17"/>
      <c r="C6" s="6"/>
      <c r="D6" s="5"/>
    </row>
    <row r="7" spans="1:4" x14ac:dyDescent="0.2">
      <c r="A7" s="7"/>
      <c r="B7" s="110"/>
      <c r="C7" s="27" t="s">
        <v>11</v>
      </c>
      <c r="D7" s="114" t="e">
        <f>#REF!</f>
        <v>#REF!</v>
      </c>
    </row>
    <row r="8" spans="1:4" ht="14.1" customHeight="1" x14ac:dyDescent="0.2">
      <c r="A8" s="8"/>
      <c r="B8" s="115"/>
      <c r="C8" s="9"/>
      <c r="D8" s="10"/>
    </row>
    <row r="9" spans="1:4" ht="14.1" customHeight="1" x14ac:dyDescent="0.2">
      <c r="B9" s="2"/>
      <c r="C9" s="116"/>
      <c r="D9" s="117"/>
    </row>
    <row r="10" spans="1:4" ht="14.1" customHeight="1" x14ac:dyDescent="0.2">
      <c r="B10" s="2"/>
      <c r="C10" s="116"/>
      <c r="D10" s="117"/>
    </row>
    <row r="11" spans="1:4" ht="14.1" customHeight="1" x14ac:dyDescent="0.2">
      <c r="B11" s="2" t="s">
        <v>12</v>
      </c>
      <c r="C11" s="116"/>
      <c r="D11" s="117"/>
    </row>
    <row r="12" spans="1:4" ht="14.1" customHeight="1" x14ac:dyDescent="0.2">
      <c r="B12" s="2" t="s">
        <v>13</v>
      </c>
      <c r="C12" s="116"/>
      <c r="D12" s="117"/>
    </row>
    <row r="13" spans="1:4" ht="14.1" customHeight="1" x14ac:dyDescent="0.2">
      <c r="B13" s="21" t="s">
        <v>14</v>
      </c>
      <c r="C13" s="116"/>
      <c r="D13" s="117"/>
    </row>
    <row r="14" spans="1:4" ht="14.1" customHeight="1" x14ac:dyDescent="0.2">
      <c r="B14" s="21" t="s">
        <v>15</v>
      </c>
      <c r="C14" s="116"/>
      <c r="D14" s="117"/>
    </row>
    <row r="15" spans="1:4" ht="14.1" customHeight="1" x14ac:dyDescent="0.2">
      <c r="A15" s="1" t="s">
        <v>16</v>
      </c>
      <c r="B15" t="s">
        <v>15</v>
      </c>
      <c r="C15" s="11" t="e">
        <f>#REF!</f>
        <v>#REF!</v>
      </c>
      <c r="D15" s="12"/>
    </row>
    <row r="16" spans="1:4" ht="14.1" customHeight="1" x14ac:dyDescent="0.2">
      <c r="A16" s="1" t="s">
        <v>17</v>
      </c>
      <c r="B16" t="s">
        <v>18</v>
      </c>
      <c r="C16" s="11" t="e">
        <f>#REF!</f>
        <v>#REF!</v>
      </c>
      <c r="D16" s="12"/>
    </row>
    <row r="17" spans="1:4" ht="14.1" customHeight="1" x14ac:dyDescent="0.2">
      <c r="A17" s="1" t="s">
        <v>19</v>
      </c>
      <c r="B17" t="s">
        <v>20</v>
      </c>
      <c r="C17" s="11" t="e">
        <f>#REF!</f>
        <v>#REF!</v>
      </c>
      <c r="D17" s="12"/>
    </row>
    <row r="18" spans="1:4" ht="14.1" customHeight="1" x14ac:dyDescent="0.2">
      <c r="A18" s="1" t="s">
        <v>21</v>
      </c>
      <c r="B18" t="s">
        <v>22</v>
      </c>
      <c r="C18" s="11" t="e">
        <f>#REF!</f>
        <v>#REF!</v>
      </c>
      <c r="D18" s="12"/>
    </row>
    <row r="19" spans="1:4" ht="14.1" customHeight="1" x14ac:dyDescent="0.2">
      <c r="A19" s="1" t="s">
        <v>23</v>
      </c>
      <c r="B19" s="2" t="s">
        <v>15</v>
      </c>
      <c r="C19" s="116" t="e">
        <f>SUM(C15:C18)</f>
        <v>#REF!</v>
      </c>
      <c r="D19" s="117">
        <f>SUM(D15:D18)</f>
        <v>0</v>
      </c>
    </row>
    <row r="20" spans="1:4" ht="14.1" customHeight="1" x14ac:dyDescent="0.2">
      <c r="B20" s="2"/>
      <c r="C20" s="116"/>
      <c r="D20" s="117"/>
    </row>
    <row r="21" spans="1:4" ht="14.1" customHeight="1" x14ac:dyDescent="0.2">
      <c r="B21" s="21" t="s">
        <v>24</v>
      </c>
      <c r="C21" s="116"/>
      <c r="D21" s="117"/>
    </row>
    <row r="22" spans="1:4" ht="14.1" customHeight="1" x14ac:dyDescent="0.2">
      <c r="A22" s="1" t="s">
        <v>25</v>
      </c>
      <c r="B22" t="s">
        <v>24</v>
      </c>
      <c r="C22" s="11" t="e">
        <f>#REF!</f>
        <v>#REF!</v>
      </c>
      <c r="D22" s="12"/>
    </row>
    <row r="23" spans="1:4" ht="14.1" customHeight="1" x14ac:dyDescent="0.2">
      <c r="A23" s="1" t="s">
        <v>26</v>
      </c>
      <c r="B23" s="2" t="s">
        <v>24</v>
      </c>
      <c r="C23" s="116" t="e">
        <f>SUM(C22:C22)</f>
        <v>#REF!</v>
      </c>
      <c r="D23" s="117">
        <f>SUM(D22:D22)</f>
        <v>0</v>
      </c>
    </row>
    <row r="24" spans="1:4" ht="14.1" customHeight="1" x14ac:dyDescent="0.2">
      <c r="B24" s="2"/>
      <c r="C24" s="116"/>
      <c r="D24" s="117"/>
    </row>
    <row r="25" spans="1:4" ht="14.1" customHeight="1" x14ac:dyDescent="0.2">
      <c r="B25" s="21" t="s">
        <v>27</v>
      </c>
      <c r="C25" s="116"/>
      <c r="D25" s="117"/>
    </row>
    <row r="26" spans="1:4" ht="14.1" customHeight="1" x14ac:dyDescent="0.2">
      <c r="A26" s="1" t="s">
        <v>28</v>
      </c>
      <c r="B26" t="s">
        <v>29</v>
      </c>
      <c r="C26" s="11" t="e">
        <f>#REF!</f>
        <v>#REF!</v>
      </c>
      <c r="D26" s="12"/>
    </row>
    <row r="27" spans="1:4" ht="14.1" customHeight="1" x14ac:dyDescent="0.2">
      <c r="A27" s="1" t="s">
        <v>30</v>
      </c>
      <c r="B27" t="s">
        <v>31</v>
      </c>
      <c r="C27" s="11" t="e">
        <f>#REF!</f>
        <v>#REF!</v>
      </c>
      <c r="D27" s="12"/>
    </row>
    <row r="28" spans="1:4" ht="14.1" customHeight="1" x14ac:dyDescent="0.2">
      <c r="A28" s="1" t="s">
        <v>32</v>
      </c>
      <c r="B28" s="2" t="s">
        <v>29</v>
      </c>
      <c r="C28" s="116" t="e">
        <f>SUM(C26:C27)</f>
        <v>#REF!</v>
      </c>
      <c r="D28" s="117">
        <f>SUM(D26:D27)</f>
        <v>0</v>
      </c>
    </row>
    <row r="29" spans="1:4" ht="14.1" customHeight="1" x14ac:dyDescent="0.2">
      <c r="B29" s="2"/>
      <c r="C29" s="116"/>
      <c r="D29" s="117"/>
    </row>
    <row r="30" spans="1:4" ht="14.1" customHeight="1" x14ac:dyDescent="0.2">
      <c r="B30" s="21" t="s">
        <v>33</v>
      </c>
      <c r="C30" s="116"/>
      <c r="D30" s="117"/>
    </row>
    <row r="31" spans="1:4" ht="14.1" customHeight="1" x14ac:dyDescent="0.2">
      <c r="A31" s="1" t="s">
        <v>34</v>
      </c>
      <c r="B31" t="s">
        <v>35</v>
      </c>
      <c r="C31" s="11" t="e">
        <f>#REF!</f>
        <v>#REF!</v>
      </c>
      <c r="D31" s="12"/>
    </row>
    <row r="32" spans="1:4" ht="14.1" customHeight="1" x14ac:dyDescent="0.2">
      <c r="A32" s="1" t="s">
        <v>36</v>
      </c>
      <c r="B32" t="s">
        <v>37</v>
      </c>
      <c r="C32" s="11" t="e">
        <f>#REF!</f>
        <v>#REF!</v>
      </c>
      <c r="D32" s="12"/>
    </row>
    <row r="33" spans="1:4" ht="14.1" customHeight="1" x14ac:dyDescent="0.2">
      <c r="A33" s="1" t="s">
        <v>38</v>
      </c>
      <c r="B33" s="2" t="s">
        <v>35</v>
      </c>
      <c r="C33" s="116" t="e">
        <f>SUM(C31:C32)</f>
        <v>#REF!</v>
      </c>
      <c r="D33" s="117">
        <f>SUM(D31:D32)</f>
        <v>0</v>
      </c>
    </row>
    <row r="34" spans="1:4" ht="14.1" customHeight="1" x14ac:dyDescent="0.2">
      <c r="B34" s="2"/>
      <c r="C34" s="116"/>
      <c r="D34" s="117"/>
    </row>
    <row r="35" spans="1:4" ht="14.1" customHeight="1" x14ac:dyDescent="0.2">
      <c r="A35" s="1" t="s">
        <v>39</v>
      </c>
      <c r="B35" s="2" t="s">
        <v>14</v>
      </c>
      <c r="C35" s="116" t="e">
        <f>C19+C23+C28+C33</f>
        <v>#REF!</v>
      </c>
      <c r="D35" s="117">
        <f>D19+D23+D28+D33</f>
        <v>0</v>
      </c>
    </row>
    <row r="36" spans="1:4" ht="14.1" customHeight="1" x14ac:dyDescent="0.2">
      <c r="B36" s="2"/>
      <c r="C36" s="116"/>
      <c r="D36" s="117"/>
    </row>
    <row r="37" spans="1:4" ht="14.1" customHeight="1" x14ac:dyDescent="0.2">
      <c r="B37" s="21" t="s">
        <v>40</v>
      </c>
      <c r="C37" s="116"/>
      <c r="D37" s="117"/>
    </row>
    <row r="38" spans="1:4" ht="14.1" customHeight="1" x14ac:dyDescent="0.2">
      <c r="A38" s="1" t="s">
        <v>41</v>
      </c>
      <c r="B38" t="s">
        <v>40</v>
      </c>
      <c r="C38" s="11" t="e">
        <f>#REF!</f>
        <v>#REF!</v>
      </c>
      <c r="D38" s="12"/>
    </row>
    <row r="39" spans="1:4" ht="14.1" customHeight="1" x14ac:dyDescent="0.2">
      <c r="A39" s="1" t="s">
        <v>42</v>
      </c>
      <c r="B39" t="s">
        <v>43</v>
      </c>
      <c r="C39" s="11" t="e">
        <f>#REF!</f>
        <v>#REF!</v>
      </c>
      <c r="D39" s="12"/>
    </row>
    <row r="40" spans="1:4" ht="14.1" customHeight="1" x14ac:dyDescent="0.2">
      <c r="A40" s="1" t="s">
        <v>44</v>
      </c>
      <c r="B40" s="2" t="s">
        <v>40</v>
      </c>
      <c r="C40" s="116" t="e">
        <f>SUM(C38:C39)</f>
        <v>#REF!</v>
      </c>
      <c r="D40" s="117">
        <f>SUM(D38:D39)</f>
        <v>0</v>
      </c>
    </row>
    <row r="41" spans="1:4" ht="14.1" customHeight="1" x14ac:dyDescent="0.2">
      <c r="B41" s="2"/>
      <c r="C41" s="116"/>
      <c r="D41" s="117"/>
    </row>
    <row r="42" spans="1:4" ht="14.1" customHeight="1" x14ac:dyDescent="0.2">
      <c r="A42" s="1" t="s">
        <v>45</v>
      </c>
      <c r="B42" s="2" t="s">
        <v>40</v>
      </c>
      <c r="C42" s="116" t="e">
        <f>C40</f>
        <v>#REF!</v>
      </c>
      <c r="D42" s="117" t="e">
        <f>#REF!+#REF!+#REF!+#REF!+#REF!+D40+#REF!</f>
        <v>#REF!</v>
      </c>
    </row>
    <row r="43" spans="1:4" ht="14.1" customHeight="1" x14ac:dyDescent="0.2">
      <c r="B43" s="2"/>
      <c r="C43" s="116"/>
      <c r="D43" s="117"/>
    </row>
    <row r="44" spans="1:4" ht="14.1" customHeight="1" x14ac:dyDescent="0.2">
      <c r="B44" s="21" t="s">
        <v>46</v>
      </c>
      <c r="C44" s="116"/>
      <c r="D44" s="117"/>
    </row>
    <row r="45" spans="1:4" ht="14.1" customHeight="1" x14ac:dyDescent="0.2">
      <c r="A45" s="1" t="s">
        <v>47</v>
      </c>
      <c r="B45" t="s">
        <v>48</v>
      </c>
      <c r="C45" s="11" t="e">
        <f>#REF!</f>
        <v>#REF!</v>
      </c>
      <c r="D45" s="12"/>
    </row>
    <row r="46" spans="1:4" ht="14.1" customHeight="1" x14ac:dyDescent="0.2">
      <c r="A46" s="1" t="s">
        <v>49</v>
      </c>
      <c r="B46" t="s">
        <v>50</v>
      </c>
      <c r="C46" s="11" t="e">
        <f>#REF!</f>
        <v>#REF!</v>
      </c>
      <c r="D46" s="12"/>
    </row>
    <row r="47" spans="1:4" ht="14.1" customHeight="1" x14ac:dyDescent="0.2">
      <c r="A47" s="1" t="s">
        <v>51</v>
      </c>
      <c r="B47" s="2" t="s">
        <v>48</v>
      </c>
      <c r="C47" s="116" t="e">
        <f>SUM(C45:C46)</f>
        <v>#REF!</v>
      </c>
      <c r="D47" s="117">
        <f>SUM(D45:D46)</f>
        <v>0</v>
      </c>
    </row>
    <row r="48" spans="1:4" ht="14.1" customHeight="1" x14ac:dyDescent="0.2">
      <c r="B48" s="2"/>
      <c r="C48" s="116"/>
      <c r="D48" s="117"/>
    </row>
    <row r="49" spans="1:4" ht="14.1" customHeight="1" x14ac:dyDescent="0.2">
      <c r="A49" s="1" t="s">
        <v>52</v>
      </c>
      <c r="B49" s="2" t="s">
        <v>48</v>
      </c>
      <c r="C49" s="116" t="e">
        <f>C47</f>
        <v>#REF!</v>
      </c>
      <c r="D49" s="117" t="e">
        <f>D47+#REF!</f>
        <v>#REF!</v>
      </c>
    </row>
    <row r="50" spans="1:4" ht="14.1" customHeight="1" x14ac:dyDescent="0.2">
      <c r="B50" s="2"/>
      <c r="C50" s="116"/>
      <c r="D50" s="117"/>
    </row>
    <row r="51" spans="1:4" ht="14.1" customHeight="1" x14ac:dyDescent="0.2">
      <c r="B51" s="21" t="s">
        <v>53</v>
      </c>
      <c r="C51" s="116"/>
      <c r="D51" s="117"/>
    </row>
    <row r="52" spans="1:4" ht="14.1" customHeight="1" x14ac:dyDescent="0.2">
      <c r="B52" s="21" t="s">
        <v>54</v>
      </c>
      <c r="C52" s="116"/>
      <c r="D52" s="117"/>
    </row>
    <row r="53" spans="1:4" ht="14.1" customHeight="1" x14ac:dyDescent="0.2">
      <c r="A53" s="1" t="s">
        <v>55</v>
      </c>
      <c r="B53" t="s">
        <v>56</v>
      </c>
      <c r="C53" s="11" t="e">
        <f>#REF!</f>
        <v>#REF!</v>
      </c>
      <c r="D53" s="12"/>
    </row>
    <row r="54" spans="1:4" ht="14.1" customHeight="1" x14ac:dyDescent="0.2">
      <c r="A54" s="1" t="s">
        <v>57</v>
      </c>
      <c r="B54" t="s">
        <v>58</v>
      </c>
      <c r="C54" s="11" t="e">
        <f>#REF!</f>
        <v>#REF!</v>
      </c>
      <c r="D54" s="12"/>
    </row>
    <row r="55" spans="1:4" ht="14.1" customHeight="1" x14ac:dyDescent="0.2">
      <c r="A55" s="1" t="s">
        <v>59</v>
      </c>
      <c r="B55" s="2" t="s">
        <v>56</v>
      </c>
      <c r="C55" s="116" t="e">
        <f>SUM(C53:C54)</f>
        <v>#REF!</v>
      </c>
      <c r="D55" s="117">
        <f>SUM(D53:D54)</f>
        <v>0</v>
      </c>
    </row>
    <row r="56" spans="1:4" ht="14.1" customHeight="1" x14ac:dyDescent="0.2">
      <c r="B56" s="2"/>
      <c r="C56" s="116"/>
      <c r="D56" s="117"/>
    </row>
    <row r="57" spans="1:4" ht="14.1" customHeight="1" x14ac:dyDescent="0.2">
      <c r="B57" s="21" t="s">
        <v>53</v>
      </c>
      <c r="C57" s="116"/>
      <c r="D57" s="117"/>
    </row>
    <row r="58" spans="1:4" ht="14.1" customHeight="1" x14ac:dyDescent="0.2">
      <c r="A58" s="1" t="s">
        <v>60</v>
      </c>
      <c r="B58" t="s">
        <v>61</v>
      </c>
      <c r="C58" s="11" t="e">
        <f>#REF!</f>
        <v>#REF!</v>
      </c>
      <c r="D58" s="12"/>
    </row>
    <row r="59" spans="1:4" ht="14.1" customHeight="1" x14ac:dyDescent="0.2">
      <c r="A59" s="1" t="s">
        <v>62</v>
      </c>
      <c r="B59" t="s">
        <v>63</v>
      </c>
      <c r="C59" s="11" t="e">
        <f>#REF!</f>
        <v>#REF!</v>
      </c>
      <c r="D59" s="12"/>
    </row>
    <row r="60" spans="1:4" ht="14.1" customHeight="1" x14ac:dyDescent="0.2">
      <c r="A60" s="1" t="s">
        <v>64</v>
      </c>
      <c r="B60" t="s">
        <v>65</v>
      </c>
      <c r="C60" s="11" t="e">
        <f>#REF!</f>
        <v>#REF!</v>
      </c>
      <c r="D60" s="12"/>
    </row>
    <row r="61" spans="1:4" ht="14.1" customHeight="1" x14ac:dyDescent="0.2">
      <c r="A61" s="1" t="s">
        <v>66</v>
      </c>
      <c r="B61" t="s">
        <v>67</v>
      </c>
      <c r="C61" s="11" t="e">
        <f>#REF!</f>
        <v>#REF!</v>
      </c>
      <c r="D61" s="12"/>
    </row>
    <row r="62" spans="1:4" ht="14.1" customHeight="1" x14ac:dyDescent="0.2">
      <c r="A62" s="1" t="s">
        <v>68</v>
      </c>
      <c r="B62" s="2" t="s">
        <v>61</v>
      </c>
      <c r="C62" s="116" t="e">
        <f>SUM(C58:C61)</f>
        <v>#REF!</v>
      </c>
      <c r="D62" s="117">
        <f>SUM(D58:D61)</f>
        <v>0</v>
      </c>
    </row>
    <row r="63" spans="1:4" ht="14.1" customHeight="1" x14ac:dyDescent="0.2">
      <c r="B63" s="2"/>
      <c r="C63" s="116"/>
      <c r="D63" s="117"/>
    </row>
    <row r="64" spans="1:4" ht="14.1" customHeight="1" x14ac:dyDescent="0.2">
      <c r="A64" s="1" t="s">
        <v>69</v>
      </c>
      <c r="B64" s="2" t="s">
        <v>61</v>
      </c>
      <c r="C64" s="116" t="e">
        <f>C55+C62</f>
        <v>#REF!</v>
      </c>
      <c r="D64" s="117">
        <f>D55+D62</f>
        <v>0</v>
      </c>
    </row>
    <row r="65" spans="1:4" ht="14.1" customHeight="1" x14ac:dyDescent="0.2">
      <c r="B65" s="2"/>
      <c r="C65" s="116"/>
      <c r="D65" s="117"/>
    </row>
    <row r="66" spans="1:4" ht="14.1" customHeight="1" x14ac:dyDescent="0.2">
      <c r="B66" s="2"/>
      <c r="C66" s="116"/>
      <c r="D66" s="117"/>
    </row>
    <row r="67" spans="1:4" ht="14.1" customHeight="1" x14ac:dyDescent="0.2">
      <c r="A67" s="1" t="s">
        <v>70</v>
      </c>
      <c r="B67" s="2" t="s">
        <v>71</v>
      </c>
      <c r="C67" s="116" t="e">
        <f>C35+C42+C49+C64</f>
        <v>#REF!</v>
      </c>
      <c r="D67" s="117" t="e">
        <f>D35+D42+D49+D64</f>
        <v>#REF!</v>
      </c>
    </row>
    <row r="68" spans="1:4" ht="14.1" customHeight="1" x14ac:dyDescent="0.2">
      <c r="B68" s="2"/>
      <c r="C68" s="116"/>
      <c r="D68" s="117"/>
    </row>
    <row r="69" spans="1:4" ht="14.1" customHeight="1" x14ac:dyDescent="0.2">
      <c r="B69" s="21" t="s">
        <v>72</v>
      </c>
      <c r="C69" s="116"/>
      <c r="D69" s="117"/>
    </row>
    <row r="70" spans="1:4" ht="14.1" customHeight="1" x14ac:dyDescent="0.2">
      <c r="A70" s="1" t="s">
        <v>73</v>
      </c>
      <c r="B70" t="s">
        <v>74</v>
      </c>
      <c r="C70" s="11" t="e">
        <f>#REF!</f>
        <v>#REF!</v>
      </c>
      <c r="D70" s="12"/>
    </row>
    <row r="71" spans="1:4" ht="14.1" customHeight="1" x14ac:dyDescent="0.2">
      <c r="A71" s="1" t="s">
        <v>75</v>
      </c>
      <c r="B71" s="2" t="s">
        <v>74</v>
      </c>
      <c r="C71" s="116" t="e">
        <f>SUM(C70:C70)</f>
        <v>#REF!</v>
      </c>
      <c r="D71" s="117">
        <f>SUM(D70:D70)</f>
        <v>0</v>
      </c>
    </row>
    <row r="72" spans="1:4" ht="14.1" customHeight="1" x14ac:dyDescent="0.2">
      <c r="B72" s="2"/>
      <c r="C72" s="116"/>
      <c r="D72" s="117"/>
    </row>
    <row r="73" spans="1:4" ht="14.1" customHeight="1" x14ac:dyDescent="0.2">
      <c r="B73" s="21" t="s">
        <v>76</v>
      </c>
      <c r="C73" s="116"/>
      <c r="D73" s="117"/>
    </row>
    <row r="74" spans="1:4" ht="14.1" customHeight="1" x14ac:dyDescent="0.2">
      <c r="A74" s="1" t="s">
        <v>77</v>
      </c>
      <c r="B74" t="s">
        <v>76</v>
      </c>
      <c r="C74" s="11" t="e">
        <f>#REF!</f>
        <v>#REF!</v>
      </c>
      <c r="D74" s="12"/>
    </row>
    <row r="75" spans="1:4" ht="14.1" customHeight="1" x14ac:dyDescent="0.2">
      <c r="A75" s="1" t="s">
        <v>78</v>
      </c>
      <c r="B75" s="2" t="s">
        <v>76</v>
      </c>
      <c r="C75" s="116" t="e">
        <f>SUM(C74:C74)</f>
        <v>#REF!</v>
      </c>
      <c r="D75" s="117">
        <f>SUM(D74:D74)</f>
        <v>0</v>
      </c>
    </row>
    <row r="76" spans="1:4" ht="14.1" customHeight="1" x14ac:dyDescent="0.2">
      <c r="B76" s="2"/>
      <c r="C76" s="116"/>
      <c r="D76" s="117"/>
    </row>
    <row r="77" spans="1:4" ht="14.1" customHeight="1" x14ac:dyDescent="0.2">
      <c r="B77" s="2" t="s">
        <v>79</v>
      </c>
      <c r="C77" s="116"/>
      <c r="D77" s="117"/>
    </row>
    <row r="78" spans="1:4" ht="14.1" customHeight="1" x14ac:dyDescent="0.2">
      <c r="B78" s="2"/>
      <c r="C78" s="116"/>
      <c r="D78" s="117"/>
    </row>
    <row r="79" spans="1:4" ht="14.1" customHeight="1" x14ac:dyDescent="0.2">
      <c r="B79" s="21" t="s">
        <v>80</v>
      </c>
      <c r="C79" s="116"/>
      <c r="D79" s="117"/>
    </row>
    <row r="80" spans="1:4" ht="14.1" customHeight="1" x14ac:dyDescent="0.2">
      <c r="B80" s="2"/>
      <c r="C80" s="116"/>
      <c r="D80" s="117"/>
    </row>
    <row r="81" spans="1:4" ht="14.1" customHeight="1" x14ac:dyDescent="0.2">
      <c r="B81" s="21" t="s">
        <v>81</v>
      </c>
      <c r="C81" s="116"/>
      <c r="D81" s="117"/>
    </row>
    <row r="82" spans="1:4" ht="14.1" customHeight="1" x14ac:dyDescent="0.2">
      <c r="A82" s="1" t="s">
        <v>82</v>
      </c>
      <c r="B82" t="s">
        <v>83</v>
      </c>
      <c r="C82" s="11" t="e">
        <f>#REF!</f>
        <v>#REF!</v>
      </c>
      <c r="D82" s="12"/>
    </row>
    <row r="83" spans="1:4" ht="14.1" customHeight="1" x14ac:dyDescent="0.2">
      <c r="A83" s="1" t="s">
        <v>84</v>
      </c>
      <c r="B83" t="s">
        <v>85</v>
      </c>
      <c r="C83" s="11" t="e">
        <f>#REF!</f>
        <v>#REF!</v>
      </c>
      <c r="D83" s="12"/>
    </row>
    <row r="84" spans="1:4" ht="14.1" customHeight="1" x14ac:dyDescent="0.2">
      <c r="A84" s="1" t="s">
        <v>86</v>
      </c>
      <c r="B84" t="s">
        <v>87</v>
      </c>
      <c r="C84" s="11" t="e">
        <f>#REF!</f>
        <v>#REF!</v>
      </c>
      <c r="D84" s="12"/>
    </row>
    <row r="85" spans="1:4" ht="14.1" customHeight="1" x14ac:dyDescent="0.2">
      <c r="A85" s="1" t="s">
        <v>88</v>
      </c>
      <c r="B85" s="2" t="s">
        <v>83</v>
      </c>
      <c r="C85" s="116" t="e">
        <f>SUM(C82:C84)</f>
        <v>#REF!</v>
      </c>
      <c r="D85" s="117">
        <f>SUM(D82:D84)</f>
        <v>0</v>
      </c>
    </row>
    <row r="86" spans="1:4" ht="14.1" customHeight="1" x14ac:dyDescent="0.2">
      <c r="B86" s="2"/>
      <c r="C86" s="116"/>
      <c r="D86" s="117"/>
    </row>
    <row r="87" spans="1:4" ht="14.1" customHeight="1" x14ac:dyDescent="0.2">
      <c r="B87" s="21" t="s">
        <v>89</v>
      </c>
      <c r="C87" s="116"/>
      <c r="D87" s="117"/>
    </row>
    <row r="88" spans="1:4" ht="14.1" customHeight="1" x14ac:dyDescent="0.2">
      <c r="B88" s="21" t="s">
        <v>90</v>
      </c>
      <c r="C88" s="116"/>
      <c r="D88" s="117"/>
    </row>
    <row r="89" spans="1:4" ht="14.1" customHeight="1" x14ac:dyDescent="0.2">
      <c r="A89" s="1" t="s">
        <v>91</v>
      </c>
      <c r="B89" t="s">
        <v>92</v>
      </c>
      <c r="C89" s="11" t="e">
        <f>#REF!</f>
        <v>#REF!</v>
      </c>
      <c r="D89" s="12"/>
    </row>
    <row r="90" spans="1:4" ht="14.1" customHeight="1" x14ac:dyDescent="0.2">
      <c r="A90" s="1" t="s">
        <v>93</v>
      </c>
      <c r="B90" t="s">
        <v>94</v>
      </c>
      <c r="C90" s="11" t="e">
        <f>#REF!</f>
        <v>#REF!</v>
      </c>
      <c r="D90" s="12"/>
    </row>
    <row r="91" spans="1:4" ht="14.1" customHeight="1" x14ac:dyDescent="0.2">
      <c r="A91" s="1" t="s">
        <v>95</v>
      </c>
      <c r="B91" s="2" t="s">
        <v>92</v>
      </c>
      <c r="C91" s="116" t="e">
        <f>SUM(C89:C90)</f>
        <v>#REF!</v>
      </c>
      <c r="D91" s="117">
        <f>SUM(D89:D90)</f>
        <v>0</v>
      </c>
    </row>
    <row r="92" spans="1:4" ht="14.1" customHeight="1" x14ac:dyDescent="0.2">
      <c r="B92" s="2"/>
      <c r="C92" s="116"/>
      <c r="D92" s="117"/>
    </row>
    <row r="93" spans="1:4" ht="14.1" customHeight="1" x14ac:dyDescent="0.2">
      <c r="B93" s="21" t="s">
        <v>96</v>
      </c>
      <c r="C93" s="116"/>
      <c r="D93" s="117"/>
    </row>
    <row r="94" spans="1:4" ht="14.1" customHeight="1" x14ac:dyDescent="0.2">
      <c r="A94" s="1" t="s">
        <v>97</v>
      </c>
      <c r="B94" t="s">
        <v>98</v>
      </c>
      <c r="C94" s="11" t="e">
        <f>#REF!</f>
        <v>#REF!</v>
      </c>
      <c r="D94" s="12"/>
    </row>
    <row r="95" spans="1:4" ht="14.1" customHeight="1" x14ac:dyDescent="0.2">
      <c r="A95" s="1" t="s">
        <v>99</v>
      </c>
      <c r="B95" t="s">
        <v>100</v>
      </c>
      <c r="C95" s="11" t="e">
        <f>#REF!</f>
        <v>#REF!</v>
      </c>
      <c r="D95" s="12"/>
    </row>
    <row r="96" spans="1:4" ht="14.1" customHeight="1" x14ac:dyDescent="0.2">
      <c r="A96" s="1" t="s">
        <v>101</v>
      </c>
      <c r="B96" s="2" t="s">
        <v>98</v>
      </c>
      <c r="C96" s="116" t="e">
        <f>SUM(C94:C95)</f>
        <v>#REF!</v>
      </c>
      <c r="D96" s="117">
        <f>SUM(D94:D95)</f>
        <v>0</v>
      </c>
    </row>
    <row r="97" spans="1:4" ht="14.1" customHeight="1" x14ac:dyDescent="0.2">
      <c r="B97" s="2"/>
      <c r="C97" s="116"/>
      <c r="D97" s="117"/>
    </row>
    <row r="98" spans="1:4" ht="14.1" customHeight="1" x14ac:dyDescent="0.2">
      <c r="A98" s="1" t="s">
        <v>102</v>
      </c>
      <c r="B98" s="2" t="s">
        <v>103</v>
      </c>
      <c r="C98" s="116" t="e">
        <f>C91+C96</f>
        <v>#REF!</v>
      </c>
      <c r="D98" s="117">
        <f>D91+D96</f>
        <v>0</v>
      </c>
    </row>
    <row r="99" spans="1:4" ht="14.1" customHeight="1" x14ac:dyDescent="0.2">
      <c r="B99" s="2"/>
      <c r="C99" s="116"/>
      <c r="D99" s="117"/>
    </row>
    <row r="100" spans="1:4" ht="14.1" customHeight="1" x14ac:dyDescent="0.2">
      <c r="B100" s="2"/>
      <c r="C100" s="116"/>
      <c r="D100" s="117"/>
    </row>
    <row r="101" spans="1:4" ht="14.1" customHeight="1" x14ac:dyDescent="0.2">
      <c r="A101" s="1" t="s">
        <v>104</v>
      </c>
      <c r="B101" s="2" t="s">
        <v>105</v>
      </c>
      <c r="C101" s="116" t="e">
        <f>C85+C98</f>
        <v>#REF!</v>
      </c>
      <c r="D101" s="117">
        <f>D85+D98</f>
        <v>0</v>
      </c>
    </row>
    <row r="102" spans="1:4" ht="14.1" customHeight="1" x14ac:dyDescent="0.2">
      <c r="B102" s="2"/>
      <c r="C102" s="116"/>
      <c r="D102" s="117"/>
    </row>
    <row r="103" spans="1:4" ht="14.1" customHeight="1" x14ac:dyDescent="0.2">
      <c r="B103" s="2"/>
      <c r="C103" s="116"/>
      <c r="D103" s="117"/>
    </row>
    <row r="104" spans="1:4" ht="14.1" customHeight="1" x14ac:dyDescent="0.2">
      <c r="B104" s="21" t="s">
        <v>106</v>
      </c>
      <c r="C104" s="116"/>
      <c r="D104" s="117"/>
    </row>
    <row r="105" spans="1:4" ht="14.1" customHeight="1" x14ac:dyDescent="0.2">
      <c r="B105" s="2"/>
      <c r="C105" s="116"/>
      <c r="D105" s="117"/>
    </row>
    <row r="106" spans="1:4" ht="14.1" customHeight="1" x14ac:dyDescent="0.2">
      <c r="B106" s="21" t="s">
        <v>107</v>
      </c>
      <c r="C106" s="116"/>
      <c r="D106" s="117"/>
    </row>
    <row r="107" spans="1:4" ht="14.1" customHeight="1" x14ac:dyDescent="0.2">
      <c r="A107" s="1" t="s">
        <v>108</v>
      </c>
      <c r="B107" t="s">
        <v>109</v>
      </c>
      <c r="C107" s="11" t="e">
        <f>#REF!</f>
        <v>#REF!</v>
      </c>
      <c r="D107" s="12"/>
    </row>
    <row r="108" spans="1:4" ht="14.1" customHeight="1" x14ac:dyDescent="0.2">
      <c r="A108" s="1" t="s">
        <v>110</v>
      </c>
      <c r="B108" t="s">
        <v>111</v>
      </c>
      <c r="C108" s="11" t="e">
        <f>#REF!</f>
        <v>#REF!</v>
      </c>
      <c r="D108" s="12"/>
    </row>
    <row r="109" spans="1:4" ht="14.1" customHeight="1" x14ac:dyDescent="0.2">
      <c r="A109" s="1" t="s">
        <v>112</v>
      </c>
      <c r="B109" s="2" t="s">
        <v>109</v>
      </c>
      <c r="C109" s="116" t="e">
        <f>SUM(C107:C108)</f>
        <v>#REF!</v>
      </c>
      <c r="D109" s="117">
        <f>SUM(D107:D108)</f>
        <v>0</v>
      </c>
    </row>
    <row r="110" spans="1:4" ht="14.1" customHeight="1" x14ac:dyDescent="0.2">
      <c r="B110" s="2"/>
      <c r="C110" s="116"/>
      <c r="D110" s="117"/>
    </row>
    <row r="111" spans="1:4" ht="14.1" customHeight="1" x14ac:dyDescent="0.2">
      <c r="B111" s="21" t="s">
        <v>113</v>
      </c>
      <c r="C111" s="116"/>
      <c r="D111" s="117"/>
    </row>
    <row r="112" spans="1:4" ht="14.1" customHeight="1" x14ac:dyDescent="0.2">
      <c r="A112" s="1" t="s">
        <v>114</v>
      </c>
      <c r="B112" t="s">
        <v>115</v>
      </c>
      <c r="C112" s="11" t="e">
        <f>#REF!</f>
        <v>#REF!</v>
      </c>
      <c r="D112" s="12"/>
    </row>
    <row r="113" spans="1:4" ht="14.1" customHeight="1" x14ac:dyDescent="0.2">
      <c r="A113" s="1" t="s">
        <v>116</v>
      </c>
      <c r="B113" t="s">
        <v>117</v>
      </c>
      <c r="C113" s="11" t="e">
        <f>#REF!</f>
        <v>#REF!</v>
      </c>
      <c r="D113" s="12"/>
    </row>
    <row r="114" spans="1:4" ht="14.1" customHeight="1" x14ac:dyDescent="0.2">
      <c r="A114" s="1" t="s">
        <v>118</v>
      </c>
      <c r="B114" s="2" t="s">
        <v>115</v>
      </c>
      <c r="C114" s="116" t="e">
        <f>SUM(C112:C113)</f>
        <v>#REF!</v>
      </c>
      <c r="D114" s="117">
        <f>SUM(D112:D113)</f>
        <v>0</v>
      </c>
    </row>
    <row r="115" spans="1:4" ht="14.1" customHeight="1" x14ac:dyDescent="0.2">
      <c r="B115" s="2"/>
      <c r="C115" s="116"/>
      <c r="D115" s="117"/>
    </row>
    <row r="116" spans="1:4" ht="14.1" customHeight="1" x14ac:dyDescent="0.2">
      <c r="B116" s="2"/>
      <c r="C116" s="116"/>
      <c r="D116" s="117"/>
    </row>
    <row r="117" spans="1:4" ht="14.1" customHeight="1" x14ac:dyDescent="0.2">
      <c r="A117" s="1" t="s">
        <v>119</v>
      </c>
      <c r="B117" s="2" t="s">
        <v>120</v>
      </c>
      <c r="C117" s="116" t="e">
        <f>C109+C114</f>
        <v>#REF!</v>
      </c>
      <c r="D117" s="117">
        <f>D109+D114</f>
        <v>0</v>
      </c>
    </row>
    <row r="118" spans="1:4" ht="14.1" customHeight="1" x14ac:dyDescent="0.2">
      <c r="B118" s="2"/>
      <c r="C118" s="116"/>
      <c r="D118" s="117"/>
    </row>
    <row r="119" spans="1:4" ht="14.1" customHeight="1" x14ac:dyDescent="0.2">
      <c r="B119" s="21" t="s">
        <v>121</v>
      </c>
      <c r="C119" s="116"/>
      <c r="D119" s="117"/>
    </row>
    <row r="120" spans="1:4" ht="14.1" customHeight="1" x14ac:dyDescent="0.2">
      <c r="B120" s="2"/>
      <c r="C120" s="116"/>
      <c r="D120" s="117"/>
    </row>
    <row r="121" spans="1:4" ht="14.1" customHeight="1" x14ac:dyDescent="0.2">
      <c r="B121" s="21" t="s">
        <v>122</v>
      </c>
      <c r="C121" s="116"/>
      <c r="D121" s="117"/>
    </row>
    <row r="122" spans="1:4" ht="14.1" customHeight="1" x14ac:dyDescent="0.2">
      <c r="A122" s="1" t="s">
        <v>123</v>
      </c>
      <c r="B122" t="s">
        <v>122</v>
      </c>
      <c r="C122" s="11" t="e">
        <f>#REF!</f>
        <v>#REF!</v>
      </c>
      <c r="D122" s="12"/>
    </row>
    <row r="123" spans="1:4" ht="14.1" customHeight="1" x14ac:dyDescent="0.2">
      <c r="A123" s="1" t="s">
        <v>124</v>
      </c>
      <c r="B123" t="s">
        <v>125</v>
      </c>
      <c r="C123" s="11" t="e">
        <f>#REF!</f>
        <v>#REF!</v>
      </c>
      <c r="D123" s="12"/>
    </row>
    <row r="124" spans="1:4" ht="14.1" customHeight="1" x14ac:dyDescent="0.2">
      <c r="A124" s="1" t="s">
        <v>126</v>
      </c>
      <c r="B124" s="2" t="s">
        <v>122</v>
      </c>
      <c r="C124" s="116" t="e">
        <f>SUM(C122:C123)</f>
        <v>#REF!</v>
      </c>
      <c r="D124" s="117">
        <f>SUM(D122:D123)</f>
        <v>0</v>
      </c>
    </row>
    <row r="125" spans="1:4" ht="14.1" customHeight="1" x14ac:dyDescent="0.2">
      <c r="B125" s="2"/>
      <c r="C125" s="116"/>
      <c r="D125" s="117"/>
    </row>
    <row r="126" spans="1:4" ht="14.1" customHeight="1" x14ac:dyDescent="0.2">
      <c r="B126" s="21" t="s">
        <v>127</v>
      </c>
      <c r="C126" s="116"/>
      <c r="D126" s="117"/>
    </row>
    <row r="127" spans="1:4" ht="14.1" customHeight="1" x14ac:dyDescent="0.2">
      <c r="A127" s="1" t="s">
        <v>128</v>
      </c>
      <c r="B127" t="s">
        <v>129</v>
      </c>
      <c r="C127" s="11" t="e">
        <f>#REF!</f>
        <v>#REF!</v>
      </c>
      <c r="D127" s="12"/>
    </row>
    <row r="128" spans="1:4" ht="14.1" customHeight="1" x14ac:dyDescent="0.2">
      <c r="A128" s="1" t="s">
        <v>130</v>
      </c>
      <c r="B128" s="2" t="s">
        <v>129</v>
      </c>
      <c r="C128" s="116" t="e">
        <f>C127</f>
        <v>#REF!</v>
      </c>
      <c r="D128" s="117">
        <f>D127</f>
        <v>0</v>
      </c>
    </row>
    <row r="129" spans="1:4" ht="14.1" customHeight="1" x14ac:dyDescent="0.2">
      <c r="B129" s="2"/>
      <c r="C129" s="116"/>
      <c r="D129" s="117"/>
    </row>
    <row r="130" spans="1:4" ht="14.1" customHeight="1" x14ac:dyDescent="0.2">
      <c r="A130" s="1" t="s">
        <v>131</v>
      </c>
      <c r="B130" s="2" t="s">
        <v>132</v>
      </c>
      <c r="C130" s="116" t="e">
        <f>C124+C128</f>
        <v>#REF!</v>
      </c>
      <c r="D130" s="117">
        <f>D124+D128</f>
        <v>0</v>
      </c>
    </row>
    <row r="131" spans="1:4" ht="14.1" customHeight="1" x14ac:dyDescent="0.2">
      <c r="B131" s="2"/>
      <c r="C131" s="116"/>
      <c r="D131" s="117"/>
    </row>
    <row r="132" spans="1:4" ht="14.1" customHeight="1" x14ac:dyDescent="0.2">
      <c r="B132" s="21" t="s">
        <v>133</v>
      </c>
      <c r="C132" s="116"/>
      <c r="D132" s="117"/>
    </row>
    <row r="133" spans="1:4" ht="14.1" customHeight="1" x14ac:dyDescent="0.2">
      <c r="A133" s="1" t="s">
        <v>134</v>
      </c>
      <c r="B133" t="s">
        <v>135</v>
      </c>
      <c r="C133" s="11" t="e">
        <f>#REF!</f>
        <v>#REF!</v>
      </c>
      <c r="D133" s="12"/>
    </row>
    <row r="134" spans="1:4" ht="14.1" customHeight="1" x14ac:dyDescent="0.2">
      <c r="A134" s="1" t="s">
        <v>136</v>
      </c>
      <c r="B134" t="s">
        <v>137</v>
      </c>
      <c r="C134" s="11" t="e">
        <f>#REF!</f>
        <v>#REF!</v>
      </c>
      <c r="D134" s="12"/>
    </row>
    <row r="135" spans="1:4" ht="14.1" customHeight="1" x14ac:dyDescent="0.2">
      <c r="A135" s="1" t="s">
        <v>138</v>
      </c>
      <c r="B135" s="2" t="s">
        <v>135</v>
      </c>
      <c r="C135" s="116" t="e">
        <f>SUM(C133:C134)</f>
        <v>#REF!</v>
      </c>
      <c r="D135" s="117">
        <f>SUM(D133:D134)</f>
        <v>0</v>
      </c>
    </row>
    <row r="136" spans="1:4" ht="14.1" customHeight="1" x14ac:dyDescent="0.2">
      <c r="B136" s="2"/>
      <c r="C136" s="116"/>
      <c r="D136" s="117"/>
    </row>
    <row r="137" spans="1:4" ht="14.1" customHeight="1" x14ac:dyDescent="0.2">
      <c r="B137" s="2" t="s">
        <v>139</v>
      </c>
      <c r="C137" s="116"/>
      <c r="D137" s="117"/>
    </row>
    <row r="138" spans="1:4" ht="14.1" customHeight="1" x14ac:dyDescent="0.2">
      <c r="B138" s="2"/>
      <c r="C138" s="116"/>
      <c r="D138" s="117"/>
    </row>
    <row r="139" spans="1:4" ht="14.1" customHeight="1" x14ac:dyDescent="0.2">
      <c r="B139" s="21" t="s">
        <v>140</v>
      </c>
      <c r="C139" s="116"/>
      <c r="D139" s="117"/>
    </row>
    <row r="140" spans="1:4" ht="14.1" customHeight="1" x14ac:dyDescent="0.2">
      <c r="A140" s="1" t="s">
        <v>141</v>
      </c>
      <c r="B140" t="s">
        <v>142</v>
      </c>
      <c r="C140" s="11" t="e">
        <f>#REF!</f>
        <v>#REF!</v>
      </c>
      <c r="D140" s="12"/>
    </row>
    <row r="141" spans="1:4" ht="14.1" customHeight="1" x14ac:dyDescent="0.2">
      <c r="A141" s="1" t="s">
        <v>143</v>
      </c>
      <c r="B141" t="s">
        <v>144</v>
      </c>
      <c r="C141" s="11" t="e">
        <f>#REF!</f>
        <v>#REF!</v>
      </c>
      <c r="D141" s="12"/>
    </row>
    <row r="142" spans="1:4" ht="14.1" customHeight="1" x14ac:dyDescent="0.2">
      <c r="A142" s="1" t="s">
        <v>145</v>
      </c>
      <c r="B142" s="2" t="s">
        <v>142</v>
      </c>
      <c r="C142" s="116" t="e">
        <f>SUM(C140:C141)</f>
        <v>#REF!</v>
      </c>
      <c r="D142" s="117">
        <f>SUM(D140:D141)</f>
        <v>0</v>
      </c>
    </row>
    <row r="143" spans="1:4" ht="14.1" customHeight="1" x14ac:dyDescent="0.2">
      <c r="B143" s="2"/>
      <c r="C143" s="116"/>
      <c r="D143" s="117"/>
    </row>
    <row r="144" spans="1:4" ht="14.1" customHeight="1" x14ac:dyDescent="0.2">
      <c r="B144" s="21" t="s">
        <v>146</v>
      </c>
      <c r="C144" s="116"/>
      <c r="D144" s="117"/>
    </row>
    <row r="145" spans="1:4" ht="14.1" customHeight="1" x14ac:dyDescent="0.2">
      <c r="A145" s="1" t="s">
        <v>147</v>
      </c>
      <c r="B145" t="s">
        <v>146</v>
      </c>
      <c r="C145" s="11" t="e">
        <f>#REF!</f>
        <v>#REF!</v>
      </c>
      <c r="D145" s="12"/>
    </row>
    <row r="146" spans="1:4" ht="14.1" customHeight="1" x14ac:dyDescent="0.2">
      <c r="A146" s="1" t="s">
        <v>148</v>
      </c>
      <c r="B146" t="s">
        <v>149</v>
      </c>
      <c r="C146" s="11" t="e">
        <f>#REF!</f>
        <v>#REF!</v>
      </c>
      <c r="D146" s="12"/>
    </row>
    <row r="147" spans="1:4" ht="14.1" customHeight="1" x14ac:dyDescent="0.2">
      <c r="A147" s="1" t="s">
        <v>150</v>
      </c>
      <c r="B147" t="s">
        <v>151</v>
      </c>
      <c r="C147" s="11" t="e">
        <f>#REF!</f>
        <v>#REF!</v>
      </c>
      <c r="D147" s="12"/>
    </row>
    <row r="148" spans="1:4" ht="14.1" customHeight="1" x14ac:dyDescent="0.2">
      <c r="A148" s="1" t="s">
        <v>152</v>
      </c>
      <c r="B148" t="s">
        <v>153</v>
      </c>
      <c r="C148" s="11" t="e">
        <f>#REF!</f>
        <v>#REF!</v>
      </c>
      <c r="D148" s="12"/>
    </row>
    <row r="149" spans="1:4" ht="14.1" customHeight="1" x14ac:dyDescent="0.2">
      <c r="A149" s="1" t="s">
        <v>154</v>
      </c>
      <c r="B149" t="s">
        <v>155</v>
      </c>
      <c r="C149" s="11" t="e">
        <f>#REF!</f>
        <v>#REF!</v>
      </c>
      <c r="D149" s="12"/>
    </row>
    <row r="150" spans="1:4" ht="14.1" customHeight="1" x14ac:dyDescent="0.2">
      <c r="A150" s="1" t="s">
        <v>156</v>
      </c>
      <c r="B150" t="s">
        <v>157</v>
      </c>
      <c r="C150" s="11" t="e">
        <f>#REF!</f>
        <v>#REF!</v>
      </c>
      <c r="D150" s="12"/>
    </row>
    <row r="151" spans="1:4" ht="14.1" customHeight="1" x14ac:dyDescent="0.2">
      <c r="A151" s="1" t="s">
        <v>158</v>
      </c>
      <c r="B151" t="s">
        <v>159</v>
      </c>
      <c r="C151" s="11" t="e">
        <f>#REF!</f>
        <v>#REF!</v>
      </c>
      <c r="D151" s="12"/>
    </row>
    <row r="152" spans="1:4" ht="14.1" customHeight="1" x14ac:dyDescent="0.2">
      <c r="A152" s="1" t="s">
        <v>160</v>
      </c>
      <c r="B152" s="2" t="s">
        <v>146</v>
      </c>
      <c r="C152" s="116" t="e">
        <f>SUM(C145:C151)</f>
        <v>#REF!</v>
      </c>
      <c r="D152" s="117">
        <f>SUM(D145:D151)</f>
        <v>0</v>
      </c>
    </row>
    <row r="153" spans="1:4" ht="14.1" customHeight="1" x14ac:dyDescent="0.2">
      <c r="A153" s="1" t="s">
        <v>161</v>
      </c>
      <c r="B153" s="2" t="s">
        <v>146</v>
      </c>
      <c r="C153" s="116" t="e">
        <f>C142+C152</f>
        <v>#REF!</v>
      </c>
      <c r="D153" s="117">
        <f>D142+D152</f>
        <v>0</v>
      </c>
    </row>
    <row r="154" spans="1:4" ht="14.1" customHeight="1" x14ac:dyDescent="0.2">
      <c r="B154" s="2"/>
      <c r="C154" s="116"/>
      <c r="D154" s="117"/>
    </row>
    <row r="155" spans="1:4" ht="14.1" customHeight="1" x14ac:dyDescent="0.2">
      <c r="A155" s="1" t="s">
        <v>162</v>
      </c>
      <c r="B155" s="2" t="s">
        <v>163</v>
      </c>
      <c r="C155" s="116" t="e">
        <f>C153+C135+C130+C117+C101</f>
        <v>#REF!</v>
      </c>
      <c r="D155" s="117">
        <f>D153+D135+D130+D117+D101</f>
        <v>0</v>
      </c>
    </row>
    <row r="156" spans="1:4" ht="14.1" customHeight="1" x14ac:dyDescent="0.2">
      <c r="B156" s="2"/>
      <c r="C156" s="116"/>
      <c r="D156" s="117"/>
    </row>
    <row r="157" spans="1:4" ht="14.1" customHeight="1" x14ac:dyDescent="0.2">
      <c r="B157" s="21" t="s">
        <v>164</v>
      </c>
      <c r="C157" s="116"/>
      <c r="D157" s="117"/>
    </row>
    <row r="158" spans="1:4" ht="14.1" customHeight="1" x14ac:dyDescent="0.2">
      <c r="A158" s="1" t="s">
        <v>165</v>
      </c>
      <c r="B158" t="s">
        <v>166</v>
      </c>
      <c r="C158" s="11" t="e">
        <f>#REF!</f>
        <v>#REF!</v>
      </c>
      <c r="D158" s="12"/>
    </row>
    <row r="159" spans="1:4" ht="14.1" customHeight="1" x14ac:dyDescent="0.2">
      <c r="A159" s="1" t="s">
        <v>167</v>
      </c>
      <c r="B159" s="2" t="s">
        <v>166</v>
      </c>
      <c r="C159" s="116" t="e">
        <f>SUM(C158)</f>
        <v>#REF!</v>
      </c>
      <c r="D159" s="117">
        <f>SUM(D158)</f>
        <v>0</v>
      </c>
    </row>
    <row r="160" spans="1:4" ht="14.1" customHeight="1" x14ac:dyDescent="0.2">
      <c r="B160" s="2"/>
      <c r="C160" s="116"/>
      <c r="D160" s="117"/>
    </row>
    <row r="161" spans="1:4" ht="14.1" customHeight="1" x14ac:dyDescent="0.2">
      <c r="A161" s="1" t="s">
        <v>168</v>
      </c>
      <c r="B161" s="2" t="s">
        <v>169</v>
      </c>
      <c r="C161" s="116" t="e">
        <f>C67+C71+C75+C155+C159</f>
        <v>#REF!</v>
      </c>
      <c r="D161" s="117" t="e">
        <f>D67+D71+D75+D155+D159</f>
        <v>#REF!</v>
      </c>
    </row>
    <row r="162" spans="1:4" ht="14.1" customHeight="1" x14ac:dyDescent="0.2">
      <c r="B162" s="2"/>
      <c r="C162" s="116"/>
      <c r="D162" s="117"/>
    </row>
    <row r="163" spans="1:4" ht="14.1" customHeight="1" x14ac:dyDescent="0.2">
      <c r="B163" s="2" t="s">
        <v>170</v>
      </c>
      <c r="C163" s="116"/>
      <c r="D163" s="117"/>
    </row>
    <row r="164" spans="1:4" ht="14.1" customHeight="1" x14ac:dyDescent="0.2">
      <c r="A164" s="1">
        <v>550000</v>
      </c>
      <c r="B164" t="s">
        <v>171</v>
      </c>
      <c r="C164" s="116" t="e">
        <f>#REF!</f>
        <v>#REF!</v>
      </c>
      <c r="D164" s="117"/>
    </row>
    <row r="165" spans="1:4" ht="14.1" customHeight="1" x14ac:dyDescent="0.2">
      <c r="B165" s="2"/>
      <c r="C165" s="116"/>
      <c r="D165" s="117"/>
    </row>
    <row r="166" spans="1:4" ht="14.1" customHeight="1" x14ac:dyDescent="0.2">
      <c r="B166" s="2"/>
      <c r="C166" s="116"/>
      <c r="D166" s="117"/>
    </row>
    <row r="167" spans="1:4" ht="14.1" customHeight="1" x14ac:dyDescent="0.2">
      <c r="B167" s="2" t="s">
        <v>172</v>
      </c>
      <c r="C167" s="116"/>
      <c r="D167" s="117"/>
    </row>
    <row r="168" spans="1:4" ht="14.1" customHeight="1" x14ac:dyDescent="0.2">
      <c r="B168" s="2"/>
      <c r="C168" s="116"/>
      <c r="D168" s="117"/>
    </row>
    <row r="169" spans="1:4" ht="14.1" customHeight="1" x14ac:dyDescent="0.2">
      <c r="B169" s="21" t="s">
        <v>173</v>
      </c>
      <c r="C169" s="116"/>
      <c r="D169" s="117"/>
    </row>
    <row r="170" spans="1:4" ht="14.1" customHeight="1" x14ac:dyDescent="0.2">
      <c r="A170" s="1" t="s">
        <v>174</v>
      </c>
      <c r="B170" t="s">
        <v>175</v>
      </c>
      <c r="C170" s="11" t="e">
        <f>#REF!</f>
        <v>#REF!</v>
      </c>
      <c r="D170" s="12"/>
    </row>
    <row r="171" spans="1:4" ht="14.1" customHeight="1" x14ac:dyDescent="0.2">
      <c r="A171" s="1" t="s">
        <v>176</v>
      </c>
      <c r="B171" t="s">
        <v>177</v>
      </c>
      <c r="C171" s="11" t="e">
        <f>#REF!</f>
        <v>#REF!</v>
      </c>
      <c r="D171" s="12"/>
    </row>
    <row r="172" spans="1:4" ht="14.1" customHeight="1" x14ac:dyDescent="0.2">
      <c r="A172" s="1" t="s">
        <v>178</v>
      </c>
      <c r="B172" s="2" t="s">
        <v>179</v>
      </c>
      <c r="C172" s="116" t="e">
        <f>SUM(C170:C171)</f>
        <v>#REF!</v>
      </c>
      <c r="D172" s="117">
        <f>SUM(D170:D171)</f>
        <v>0</v>
      </c>
    </row>
    <row r="173" spans="1:4" ht="14.1" customHeight="1" x14ac:dyDescent="0.2">
      <c r="B173" s="2"/>
      <c r="C173" s="116"/>
      <c r="D173" s="117"/>
    </row>
    <row r="174" spans="1:4" ht="14.1" customHeight="1" x14ac:dyDescent="0.2">
      <c r="B174" s="21" t="s">
        <v>180</v>
      </c>
      <c r="C174" s="116"/>
      <c r="D174" s="117"/>
    </row>
    <row r="175" spans="1:4" ht="14.1" customHeight="1" x14ac:dyDescent="0.2">
      <c r="A175" s="1" t="s">
        <v>181</v>
      </c>
      <c r="B175" t="s">
        <v>182</v>
      </c>
      <c r="C175" s="11" t="e">
        <f>#REF!</f>
        <v>#REF!</v>
      </c>
      <c r="D175" s="12"/>
    </row>
    <row r="176" spans="1:4" ht="14.1" customHeight="1" x14ac:dyDescent="0.2">
      <c r="A176" s="1" t="s">
        <v>183</v>
      </c>
      <c r="B176" t="s">
        <v>184</v>
      </c>
      <c r="C176" s="11" t="e">
        <f>#REF!</f>
        <v>#REF!</v>
      </c>
      <c r="D176" s="12"/>
    </row>
    <row r="177" spans="1:4" ht="14.1" customHeight="1" x14ac:dyDescent="0.2">
      <c r="A177" s="1" t="s">
        <v>185</v>
      </c>
      <c r="B177" t="s">
        <v>186</v>
      </c>
      <c r="C177" s="11" t="e">
        <f>#REF!</f>
        <v>#REF!</v>
      </c>
      <c r="D177" s="12"/>
    </row>
    <row r="178" spans="1:4" ht="14.1" customHeight="1" x14ac:dyDescent="0.2">
      <c r="A178" s="1" t="s">
        <v>187</v>
      </c>
      <c r="B178" t="s">
        <v>188</v>
      </c>
      <c r="C178" s="11" t="e">
        <f>#REF!</f>
        <v>#REF!</v>
      </c>
      <c r="D178" s="12"/>
    </row>
    <row r="179" spans="1:4" ht="14.1" customHeight="1" x14ac:dyDescent="0.2">
      <c r="A179" s="1" t="s">
        <v>189</v>
      </c>
      <c r="B179" s="2" t="s">
        <v>186</v>
      </c>
      <c r="C179" s="116" t="e">
        <f>SUM(C175:C178)</f>
        <v>#REF!</v>
      </c>
      <c r="D179" s="117">
        <f>SUM(D175:D178)</f>
        <v>0</v>
      </c>
    </row>
    <row r="180" spans="1:4" ht="14.1" customHeight="1" x14ac:dyDescent="0.2">
      <c r="B180" s="2"/>
      <c r="C180" s="116"/>
      <c r="D180" s="117"/>
    </row>
    <row r="181" spans="1:4" ht="14.1" customHeight="1" x14ac:dyDescent="0.2">
      <c r="A181" s="1" t="s">
        <v>190</v>
      </c>
      <c r="B181" s="2" t="s">
        <v>186</v>
      </c>
      <c r="C181" s="116" t="e">
        <f>C179</f>
        <v>#REF!</v>
      </c>
      <c r="D181" s="117" t="e">
        <f>#REF!+D179</f>
        <v>#REF!</v>
      </c>
    </row>
    <row r="182" spans="1:4" ht="14.1" customHeight="1" x14ac:dyDescent="0.2">
      <c r="B182" s="2"/>
      <c r="C182" s="116"/>
      <c r="D182" s="117"/>
    </row>
    <row r="183" spans="1:4" ht="14.1" customHeight="1" x14ac:dyDescent="0.2">
      <c r="B183" s="21" t="s">
        <v>191</v>
      </c>
      <c r="C183" s="116"/>
      <c r="D183" s="117"/>
    </row>
    <row r="184" spans="1:4" ht="14.1" customHeight="1" x14ac:dyDescent="0.2">
      <c r="A184" s="1" t="s">
        <v>192</v>
      </c>
      <c r="B184" t="s">
        <v>193</v>
      </c>
      <c r="C184" s="11" t="e">
        <f>#REF!</f>
        <v>#REF!</v>
      </c>
      <c r="D184" s="12"/>
    </row>
    <row r="185" spans="1:4" ht="14.1" customHeight="1" x14ac:dyDescent="0.2">
      <c r="A185" s="1" t="s">
        <v>194</v>
      </c>
      <c r="B185" t="s">
        <v>195</v>
      </c>
      <c r="C185" s="11" t="e">
        <f>#REF!</f>
        <v>#REF!</v>
      </c>
      <c r="D185" s="12"/>
    </row>
    <row r="186" spans="1:4" ht="14.1" customHeight="1" x14ac:dyDescent="0.2">
      <c r="A186" s="1" t="s">
        <v>196</v>
      </c>
      <c r="B186" s="2" t="s">
        <v>197</v>
      </c>
      <c r="C186" s="116" t="e">
        <f>SUM(C184:C185)</f>
        <v>#REF!</v>
      </c>
      <c r="D186" s="117">
        <f>SUM(D184:D185)</f>
        <v>0</v>
      </c>
    </row>
    <row r="187" spans="1:4" ht="14.1" customHeight="1" x14ac:dyDescent="0.2">
      <c r="B187" s="2"/>
      <c r="C187" s="116"/>
      <c r="D187" s="117"/>
    </row>
    <row r="188" spans="1:4" ht="14.1" customHeight="1" x14ac:dyDescent="0.2">
      <c r="B188" s="21" t="s">
        <v>198</v>
      </c>
      <c r="C188" s="116"/>
      <c r="D188" s="117"/>
    </row>
    <row r="189" spans="1:4" ht="14.1" customHeight="1" x14ac:dyDescent="0.2">
      <c r="A189" s="1" t="s">
        <v>199</v>
      </c>
      <c r="B189" t="s">
        <v>200</v>
      </c>
      <c r="C189" s="11" t="e">
        <f>#REF!</f>
        <v>#REF!</v>
      </c>
      <c r="D189" s="12"/>
    </row>
    <row r="190" spans="1:4" ht="14.1" customHeight="1" x14ac:dyDescent="0.2">
      <c r="A190" s="1" t="s">
        <v>201</v>
      </c>
      <c r="B190" t="s">
        <v>202</v>
      </c>
      <c r="C190" s="11" t="e">
        <f>#REF!</f>
        <v>#REF!</v>
      </c>
      <c r="D190" s="12"/>
    </row>
    <row r="191" spans="1:4" ht="14.1" customHeight="1" x14ac:dyDescent="0.2">
      <c r="A191" s="1" t="s">
        <v>203</v>
      </c>
      <c r="B191" t="s">
        <v>204</v>
      </c>
      <c r="C191" s="11" t="e">
        <f>#REF!</f>
        <v>#REF!</v>
      </c>
      <c r="D191" s="12"/>
    </row>
    <row r="192" spans="1:4" ht="14.1" customHeight="1" x14ac:dyDescent="0.2">
      <c r="A192" s="1" t="s">
        <v>205</v>
      </c>
      <c r="B192" t="s">
        <v>206</v>
      </c>
      <c r="C192" s="11" t="e">
        <f>#REF!</f>
        <v>#REF!</v>
      </c>
      <c r="D192" s="12"/>
    </row>
    <row r="193" spans="1:4" ht="14.1" customHeight="1" x14ac:dyDescent="0.2">
      <c r="A193" s="1" t="s">
        <v>207</v>
      </c>
      <c r="B193" s="2" t="s">
        <v>208</v>
      </c>
      <c r="C193" s="116" t="e">
        <f>SUM(C189:C192)</f>
        <v>#REF!</v>
      </c>
      <c r="D193" s="117">
        <f>SUM(D189:D192)</f>
        <v>0</v>
      </c>
    </row>
    <row r="194" spans="1:4" ht="14.1" customHeight="1" x14ac:dyDescent="0.2">
      <c r="B194" s="2"/>
      <c r="C194" s="116"/>
      <c r="D194" s="117"/>
    </row>
    <row r="195" spans="1:4" ht="14.1" customHeight="1" x14ac:dyDescent="0.2">
      <c r="A195" s="1" t="s">
        <v>209</v>
      </c>
      <c r="B195" s="2" t="s">
        <v>208</v>
      </c>
      <c r="C195" s="116" t="e">
        <f>C193</f>
        <v>#REF!</v>
      </c>
      <c r="D195" s="117" t="e">
        <f>D193+#REF!</f>
        <v>#REF!</v>
      </c>
    </row>
    <row r="196" spans="1:4" ht="14.1" customHeight="1" x14ac:dyDescent="0.2">
      <c r="B196" s="2"/>
      <c r="C196" s="116"/>
      <c r="D196" s="117"/>
    </row>
    <row r="197" spans="1:4" ht="14.1" customHeight="1" x14ac:dyDescent="0.2">
      <c r="A197" s="1" t="s">
        <v>210</v>
      </c>
      <c r="B197" s="2" t="s">
        <v>211</v>
      </c>
      <c r="C197" s="116" t="e">
        <f>C172+C181+C186+C195</f>
        <v>#REF!</v>
      </c>
      <c r="D197" s="117" t="e">
        <f>D172+D181+D186+D195+#REF!</f>
        <v>#REF!</v>
      </c>
    </row>
    <row r="198" spans="1:4" ht="14.1" customHeight="1" x14ac:dyDescent="0.2">
      <c r="B198" s="2"/>
      <c r="C198" s="116"/>
      <c r="D198" s="117"/>
    </row>
    <row r="199" spans="1:4" ht="14.1" customHeight="1" x14ac:dyDescent="0.2">
      <c r="B199" s="2"/>
      <c r="C199" s="116"/>
      <c r="D199" s="117"/>
    </row>
    <row r="200" spans="1:4" ht="14.1" customHeight="1" x14ac:dyDescent="0.2">
      <c r="A200" s="1" t="s">
        <v>212</v>
      </c>
      <c r="B200" s="2" t="s">
        <v>213</v>
      </c>
      <c r="C200" s="116" t="e">
        <f>C161+C164+C197</f>
        <v>#REF!</v>
      </c>
      <c r="D200" s="117" t="e">
        <f>#REF!+D197+#REF!+#REF!+D161</f>
        <v>#REF!</v>
      </c>
    </row>
    <row r="201" spans="1:4" ht="14.1" customHeight="1" x14ac:dyDescent="0.2">
      <c r="B201" s="2"/>
      <c r="C201" s="116"/>
      <c r="D201" s="117"/>
    </row>
    <row r="202" spans="1:4" ht="14.1" customHeight="1" x14ac:dyDescent="0.2">
      <c r="B202" s="2" t="s">
        <v>214</v>
      </c>
      <c r="C202" s="116"/>
      <c r="D202" s="117"/>
    </row>
    <row r="203" spans="1:4" ht="14.1" customHeight="1" x14ac:dyDescent="0.2">
      <c r="B203" s="2"/>
      <c r="C203" s="116"/>
      <c r="D203" s="117"/>
    </row>
    <row r="204" spans="1:4" ht="14.1" customHeight="1" x14ac:dyDescent="0.2">
      <c r="B204" s="21" t="s">
        <v>215</v>
      </c>
      <c r="C204" s="116"/>
      <c r="D204" s="117"/>
    </row>
    <row r="205" spans="1:4" ht="14.1" customHeight="1" x14ac:dyDescent="0.2">
      <c r="A205" s="1" t="s">
        <v>216</v>
      </c>
      <c r="B205" t="s">
        <v>217</v>
      </c>
      <c r="C205" s="11" t="e">
        <f>#REF!</f>
        <v>#REF!</v>
      </c>
      <c r="D205" s="12"/>
    </row>
    <row r="206" spans="1:4" ht="14.1" customHeight="1" x14ac:dyDescent="0.2">
      <c r="A206" s="1" t="s">
        <v>218</v>
      </c>
      <c r="B206" t="s">
        <v>219</v>
      </c>
      <c r="C206" s="11" t="e">
        <f>#REF!</f>
        <v>#REF!</v>
      </c>
      <c r="D206" s="12"/>
    </row>
    <row r="207" spans="1:4" ht="14.1" customHeight="1" x14ac:dyDescent="0.2">
      <c r="A207" s="1" t="s">
        <v>220</v>
      </c>
      <c r="B207" t="s">
        <v>221</v>
      </c>
      <c r="C207" s="11" t="e">
        <f>#REF!</f>
        <v>#REF!</v>
      </c>
      <c r="D207" s="12"/>
    </row>
    <row r="208" spans="1:4" ht="14.1" customHeight="1" x14ac:dyDescent="0.2">
      <c r="A208" s="1" t="s">
        <v>222</v>
      </c>
      <c r="B208" t="s">
        <v>223</v>
      </c>
      <c r="C208" s="11" t="e">
        <f>#REF!</f>
        <v>#REF!</v>
      </c>
      <c r="D208" s="12"/>
    </row>
    <row r="209" spans="1:4" ht="14.1" customHeight="1" x14ac:dyDescent="0.2">
      <c r="A209" s="1" t="s">
        <v>224</v>
      </c>
      <c r="B209" t="s">
        <v>225</v>
      </c>
      <c r="C209" s="11" t="e">
        <f>#REF!</f>
        <v>#REF!</v>
      </c>
      <c r="D209" s="12"/>
    </row>
    <row r="210" spans="1:4" ht="14.1" customHeight="1" x14ac:dyDescent="0.2">
      <c r="A210" s="1" t="s">
        <v>226</v>
      </c>
      <c r="B210" t="s">
        <v>227</v>
      </c>
      <c r="C210" s="11" t="e">
        <f>#REF!</f>
        <v>#REF!</v>
      </c>
      <c r="D210" s="12"/>
    </row>
    <row r="211" spans="1:4" ht="14.1" customHeight="1" x14ac:dyDescent="0.2">
      <c r="A211" s="1" t="s">
        <v>228</v>
      </c>
      <c r="B211" t="s">
        <v>229</v>
      </c>
      <c r="C211" s="11" t="e">
        <f>#REF!</f>
        <v>#REF!</v>
      </c>
      <c r="D211" s="12"/>
    </row>
    <row r="212" spans="1:4" ht="14.1" customHeight="1" x14ac:dyDescent="0.2">
      <c r="A212" s="1" t="s">
        <v>230</v>
      </c>
      <c r="B212" t="s">
        <v>231</v>
      </c>
      <c r="C212" s="11" t="e">
        <f>#REF!</f>
        <v>#REF!</v>
      </c>
      <c r="D212" s="12"/>
    </row>
    <row r="213" spans="1:4" ht="14.1" customHeight="1" x14ac:dyDescent="0.2">
      <c r="A213" s="1" t="s">
        <v>232</v>
      </c>
      <c r="B213" t="s">
        <v>233</v>
      </c>
      <c r="C213" s="11" t="e">
        <f>#REF!</f>
        <v>#REF!</v>
      </c>
      <c r="D213" s="12"/>
    </row>
    <row r="214" spans="1:4" ht="14.1" customHeight="1" x14ac:dyDescent="0.2">
      <c r="A214" s="1" t="s">
        <v>234</v>
      </c>
      <c r="B214" t="s">
        <v>235</v>
      </c>
      <c r="C214" s="11" t="e">
        <f>#REF!</f>
        <v>#REF!</v>
      </c>
      <c r="D214" s="12"/>
    </row>
    <row r="215" spans="1:4" ht="14.1" customHeight="1" x14ac:dyDescent="0.2">
      <c r="A215" s="1" t="s">
        <v>236</v>
      </c>
      <c r="B215" t="s">
        <v>237</v>
      </c>
      <c r="C215" s="11" t="e">
        <f>#REF!</f>
        <v>#REF!</v>
      </c>
      <c r="D215" s="12"/>
    </row>
    <row r="216" spans="1:4" ht="14.1" customHeight="1" x14ac:dyDescent="0.2">
      <c r="A216" s="1" t="s">
        <v>238</v>
      </c>
      <c r="B216" t="s">
        <v>239</v>
      </c>
      <c r="C216" s="11" t="e">
        <f>#REF!</f>
        <v>#REF!</v>
      </c>
      <c r="D216" s="12"/>
    </row>
    <row r="217" spans="1:4" ht="14.1" customHeight="1" x14ac:dyDescent="0.2">
      <c r="A217" s="1" t="s">
        <v>240</v>
      </c>
      <c r="B217" t="s">
        <v>241</v>
      </c>
      <c r="C217" s="11" t="e">
        <f>#REF!</f>
        <v>#REF!</v>
      </c>
      <c r="D217" s="12"/>
    </row>
    <row r="218" spans="1:4" ht="14.1" customHeight="1" x14ac:dyDescent="0.2">
      <c r="A218" s="1" t="s">
        <v>242</v>
      </c>
      <c r="B218" t="s">
        <v>243</v>
      </c>
      <c r="C218" s="11" t="e">
        <f>#REF!</f>
        <v>#REF!</v>
      </c>
      <c r="D218" s="12"/>
    </row>
    <row r="219" spans="1:4" ht="14.1" customHeight="1" x14ac:dyDescent="0.2">
      <c r="A219" s="1" t="s">
        <v>244</v>
      </c>
      <c r="B219" t="s">
        <v>245</v>
      </c>
      <c r="C219" s="11" t="e">
        <f>#REF!</f>
        <v>#REF!</v>
      </c>
      <c r="D219" s="12"/>
    </row>
    <row r="220" spans="1:4" ht="14.1" customHeight="1" x14ac:dyDescent="0.2">
      <c r="A220" s="1" t="s">
        <v>246</v>
      </c>
      <c r="B220" s="2" t="s">
        <v>215</v>
      </c>
      <c r="C220" s="116" t="e">
        <f>SUM(C205:C219)</f>
        <v>#REF!</v>
      </c>
      <c r="D220" s="117">
        <f>SUM(D205:D219)</f>
        <v>0</v>
      </c>
    </row>
    <row r="221" spans="1:4" ht="14.1" customHeight="1" x14ac:dyDescent="0.2">
      <c r="B221" s="2"/>
      <c r="C221" s="116"/>
      <c r="D221" s="117"/>
    </row>
    <row r="222" spans="1:4" ht="14.1" customHeight="1" x14ac:dyDescent="0.2">
      <c r="B222" s="21" t="s">
        <v>247</v>
      </c>
      <c r="C222" s="116"/>
      <c r="D222" s="117"/>
    </row>
    <row r="223" spans="1:4" ht="14.1" customHeight="1" x14ac:dyDescent="0.2">
      <c r="A223" s="1" t="s">
        <v>248</v>
      </c>
      <c r="B223" t="s">
        <v>249</v>
      </c>
      <c r="C223" s="11" t="e">
        <f>#REF!</f>
        <v>#REF!</v>
      </c>
      <c r="D223" s="12"/>
    </row>
    <row r="224" spans="1:4" ht="14.1" customHeight="1" x14ac:dyDescent="0.2">
      <c r="A224" s="1" t="s">
        <v>250</v>
      </c>
      <c r="B224" t="s">
        <v>251</v>
      </c>
      <c r="C224" s="11" t="e">
        <f>#REF!</f>
        <v>#REF!</v>
      </c>
      <c r="D224" s="12"/>
    </row>
    <row r="225" spans="1:4" ht="14.1" customHeight="1" x14ac:dyDescent="0.2">
      <c r="A225" s="1" t="s">
        <v>252</v>
      </c>
      <c r="B225" s="2" t="s">
        <v>247</v>
      </c>
      <c r="C225" s="116" t="e">
        <f>SUM(C223+C224)</f>
        <v>#REF!</v>
      </c>
      <c r="D225" s="117">
        <f>SUM(D223+D224)</f>
        <v>0</v>
      </c>
    </row>
    <row r="226" spans="1:4" ht="14.1" customHeight="1" x14ac:dyDescent="0.2">
      <c r="B226" s="2"/>
      <c r="C226" s="116"/>
      <c r="D226" s="117"/>
    </row>
    <row r="227" spans="1:4" ht="14.1" customHeight="1" x14ac:dyDescent="0.2">
      <c r="B227" s="21" t="s">
        <v>253</v>
      </c>
      <c r="C227" s="116"/>
      <c r="D227" s="117"/>
    </row>
    <row r="228" spans="1:4" ht="14.1" customHeight="1" x14ac:dyDescent="0.2">
      <c r="A228" s="1" t="s">
        <v>254</v>
      </c>
      <c r="B228" t="s">
        <v>255</v>
      </c>
      <c r="C228" s="11" t="e">
        <f>#REF!</f>
        <v>#REF!</v>
      </c>
      <c r="D228" s="12"/>
    </row>
    <row r="229" spans="1:4" ht="14.1" customHeight="1" x14ac:dyDescent="0.2">
      <c r="A229" s="1" t="s">
        <v>256</v>
      </c>
      <c r="B229" t="s">
        <v>257</v>
      </c>
      <c r="C229" s="11" t="e">
        <f>#REF!</f>
        <v>#REF!</v>
      </c>
      <c r="D229" s="12"/>
    </row>
    <row r="230" spans="1:4" ht="14.1" customHeight="1" x14ac:dyDescent="0.2">
      <c r="A230" s="1" t="s">
        <v>258</v>
      </c>
      <c r="B230" s="2" t="s">
        <v>259</v>
      </c>
      <c r="C230" s="116" t="e">
        <f>SUM(C228:C229)</f>
        <v>#REF!</v>
      </c>
      <c r="D230" s="117">
        <f>SUM(D228:D229)</f>
        <v>0</v>
      </c>
    </row>
    <row r="231" spans="1:4" ht="14.1" customHeight="1" x14ac:dyDescent="0.2">
      <c r="B231" s="2"/>
      <c r="C231" s="116"/>
      <c r="D231" s="117"/>
    </row>
    <row r="232" spans="1:4" ht="14.1" customHeight="1" x14ac:dyDescent="0.2">
      <c r="A232" s="1" t="s">
        <v>260</v>
      </c>
      <c r="B232" s="2" t="s">
        <v>261</v>
      </c>
      <c r="C232" s="116" t="e">
        <f>C220+C230+C225</f>
        <v>#REF!</v>
      </c>
      <c r="D232" s="117">
        <f>D220+D230+D225</f>
        <v>0</v>
      </c>
    </row>
    <row r="233" spans="1:4" ht="14.1" customHeight="1" x14ac:dyDescent="0.2">
      <c r="B233" s="2"/>
      <c r="C233" s="116"/>
      <c r="D233" s="117"/>
    </row>
    <row r="234" spans="1:4" ht="14.1" customHeight="1" x14ac:dyDescent="0.2">
      <c r="B234" s="2"/>
      <c r="C234" s="116"/>
      <c r="D234" s="117"/>
    </row>
    <row r="235" spans="1:4" ht="14.1" customHeight="1" x14ac:dyDescent="0.2">
      <c r="B235" s="21" t="s">
        <v>262</v>
      </c>
      <c r="C235" s="116"/>
      <c r="D235" s="117"/>
    </row>
    <row r="236" spans="1:4" ht="14.1" customHeight="1" x14ac:dyDescent="0.2">
      <c r="B236" s="21" t="s">
        <v>263</v>
      </c>
      <c r="C236" s="116"/>
      <c r="D236" s="117"/>
    </row>
    <row r="237" spans="1:4" ht="14.1" customHeight="1" x14ac:dyDescent="0.2">
      <c r="A237" s="1" t="s">
        <v>264</v>
      </c>
      <c r="B237" t="s">
        <v>65</v>
      </c>
      <c r="C237" s="11" t="e">
        <f>#REF!</f>
        <v>#REF!</v>
      </c>
      <c r="D237" s="12"/>
    </row>
    <row r="238" spans="1:4" ht="14.1" customHeight="1" x14ac:dyDescent="0.2">
      <c r="A238" s="1" t="s">
        <v>265</v>
      </c>
      <c r="B238" t="s">
        <v>67</v>
      </c>
      <c r="C238" s="11" t="e">
        <f>#REF!</f>
        <v>#REF!</v>
      </c>
      <c r="D238" s="12"/>
    </row>
    <row r="239" spans="1:4" ht="14.1" customHeight="1" x14ac:dyDescent="0.2">
      <c r="A239" s="1" t="s">
        <v>266</v>
      </c>
      <c r="B239" t="s">
        <v>267</v>
      </c>
      <c r="C239" s="11" t="e">
        <f>#REF!</f>
        <v>#REF!</v>
      </c>
      <c r="D239" s="12"/>
    </row>
    <row r="240" spans="1:4" ht="14.1" customHeight="1" x14ac:dyDescent="0.2">
      <c r="A240" s="1" t="s">
        <v>268</v>
      </c>
      <c r="B240" t="s">
        <v>269</v>
      </c>
      <c r="C240" s="11" t="e">
        <f>#REF!</f>
        <v>#REF!</v>
      </c>
      <c r="D240" s="12"/>
    </row>
    <row r="241" spans="1:4" ht="14.1" customHeight="1" x14ac:dyDescent="0.2">
      <c r="A241" s="1" t="s">
        <v>270</v>
      </c>
      <c r="B241" s="2" t="s">
        <v>263</v>
      </c>
      <c r="C241" s="116" t="e">
        <f>SUM(C237:C240)</f>
        <v>#REF!</v>
      </c>
      <c r="D241" s="117">
        <f>SUM(D237:D240)</f>
        <v>0</v>
      </c>
    </row>
    <row r="242" spans="1:4" ht="14.1" customHeight="1" x14ac:dyDescent="0.2">
      <c r="B242" s="2"/>
      <c r="C242" s="116"/>
      <c r="D242" s="117"/>
    </row>
    <row r="243" spans="1:4" ht="14.1" customHeight="1" x14ac:dyDescent="0.2">
      <c r="B243" s="21" t="s">
        <v>271</v>
      </c>
      <c r="C243" s="116"/>
      <c r="D243" s="117"/>
    </row>
    <row r="244" spans="1:4" ht="14.1" customHeight="1" x14ac:dyDescent="0.2">
      <c r="A244" s="1" t="s">
        <v>272</v>
      </c>
      <c r="B244" t="s">
        <v>157</v>
      </c>
      <c r="C244" s="11" t="e">
        <f>#REF!</f>
        <v>#REF!</v>
      </c>
      <c r="D244" s="12"/>
    </row>
    <row r="245" spans="1:4" ht="14.1" customHeight="1" x14ac:dyDescent="0.2">
      <c r="A245" s="1" t="s">
        <v>273</v>
      </c>
      <c r="B245" t="s">
        <v>159</v>
      </c>
      <c r="C245" s="11" t="e">
        <f>#REF!</f>
        <v>#REF!</v>
      </c>
      <c r="D245" s="12"/>
    </row>
    <row r="246" spans="1:4" ht="14.1" customHeight="1" x14ac:dyDescent="0.2">
      <c r="A246" s="1" t="s">
        <v>274</v>
      </c>
      <c r="B246" t="s">
        <v>275</v>
      </c>
      <c r="C246" s="11" t="e">
        <f>#REF!</f>
        <v>#REF!</v>
      </c>
      <c r="D246" s="12"/>
    </row>
    <row r="247" spans="1:4" ht="14.1" customHeight="1" x14ac:dyDescent="0.2">
      <c r="A247" s="1" t="s">
        <v>276</v>
      </c>
      <c r="B247" t="s">
        <v>277</v>
      </c>
      <c r="C247" s="11" t="e">
        <f>#REF!</f>
        <v>#REF!</v>
      </c>
      <c r="D247" s="12"/>
    </row>
    <row r="248" spans="1:4" ht="14.1" customHeight="1" x14ac:dyDescent="0.2">
      <c r="A248" s="1" t="s">
        <v>278</v>
      </c>
      <c r="B248" s="2" t="s">
        <v>271</v>
      </c>
      <c r="C248" s="116" t="e">
        <f>SUM(C244:C247)</f>
        <v>#REF!</v>
      </c>
      <c r="D248" s="117">
        <f>SUM(D244:D247)</f>
        <v>0</v>
      </c>
    </row>
    <row r="249" spans="1:4" ht="14.1" customHeight="1" x14ac:dyDescent="0.2">
      <c r="A249" s="1" t="s">
        <v>279</v>
      </c>
      <c r="B249" s="2" t="s">
        <v>280</v>
      </c>
      <c r="C249" s="116" t="e">
        <f>C241+C248</f>
        <v>#REF!</v>
      </c>
      <c r="D249" s="117">
        <f>D241+D248</f>
        <v>0</v>
      </c>
    </row>
    <row r="250" spans="1:4" ht="14.1" customHeight="1" x14ac:dyDescent="0.2">
      <c r="B250" s="2"/>
      <c r="C250" s="116"/>
      <c r="D250" s="117"/>
    </row>
    <row r="251" spans="1:4" ht="14.1" customHeight="1" x14ac:dyDescent="0.2">
      <c r="A251" s="1" t="s">
        <v>281</v>
      </c>
      <c r="B251" s="2" t="s">
        <v>282</v>
      </c>
      <c r="C251" s="116" t="e">
        <f>C249+C232+C200</f>
        <v>#REF!</v>
      </c>
      <c r="D251" s="117" t="e">
        <f>D249+D232+D200</f>
        <v>#REF!</v>
      </c>
    </row>
    <row r="252" spans="1:4" ht="14.1" customHeight="1" x14ac:dyDescent="0.2">
      <c r="B252" s="2"/>
      <c r="C252" s="116"/>
      <c r="D252" s="117"/>
    </row>
    <row r="253" spans="1:4" ht="14.1" customHeight="1" x14ac:dyDescent="0.2">
      <c r="B253" s="21" t="s">
        <v>283</v>
      </c>
      <c r="C253" s="116"/>
      <c r="D253" s="117"/>
    </row>
    <row r="254" spans="1:4" ht="14.1" customHeight="1" x14ac:dyDescent="0.2">
      <c r="B254" s="21" t="s">
        <v>284</v>
      </c>
      <c r="C254" s="116"/>
      <c r="D254" s="117"/>
    </row>
    <row r="255" spans="1:4" ht="14.1" customHeight="1" x14ac:dyDescent="0.2">
      <c r="A255" s="1" t="s">
        <v>285</v>
      </c>
      <c r="B255" t="s">
        <v>286</v>
      </c>
      <c r="C255" s="11" t="e">
        <f>#REF!</f>
        <v>#REF!</v>
      </c>
      <c r="D255" s="12"/>
    </row>
    <row r="256" spans="1:4" ht="14.1" customHeight="1" x14ac:dyDescent="0.2">
      <c r="A256" s="1" t="s">
        <v>287</v>
      </c>
      <c r="B256" s="2" t="s">
        <v>288</v>
      </c>
      <c r="C256" s="116" t="e">
        <f>SUM(C255:C255)</f>
        <v>#REF!</v>
      </c>
      <c r="D256" s="117">
        <f>SUM(D255:D255)</f>
        <v>0</v>
      </c>
    </row>
    <row r="257" spans="1:4" ht="14.1" customHeight="1" x14ac:dyDescent="0.2">
      <c r="B257" s="2"/>
      <c r="C257" s="116"/>
      <c r="D257" s="117"/>
    </row>
    <row r="258" spans="1:4" ht="14.1" customHeight="1" x14ac:dyDescent="0.2">
      <c r="B258" s="21" t="s">
        <v>289</v>
      </c>
      <c r="C258" s="116"/>
      <c r="D258" s="117"/>
    </row>
    <row r="259" spans="1:4" ht="14.1" customHeight="1" x14ac:dyDescent="0.2">
      <c r="A259" s="1" t="s">
        <v>290</v>
      </c>
      <c r="B259" t="s">
        <v>291</v>
      </c>
      <c r="C259" s="11" t="e">
        <f>#REF!</f>
        <v>#REF!</v>
      </c>
      <c r="D259" s="12"/>
    </row>
    <row r="260" spans="1:4" ht="14.1" customHeight="1" x14ac:dyDescent="0.2">
      <c r="A260" s="1" t="s">
        <v>292</v>
      </c>
      <c r="B260" t="s">
        <v>293</v>
      </c>
      <c r="C260" s="11" t="e">
        <f>#REF!</f>
        <v>#REF!</v>
      </c>
      <c r="D260" s="12"/>
    </row>
    <row r="261" spans="1:4" ht="14.1" customHeight="1" x14ac:dyDescent="0.2">
      <c r="A261" s="1" t="s">
        <v>294</v>
      </c>
      <c r="B261" s="2" t="s">
        <v>295</v>
      </c>
      <c r="C261" s="116" t="e">
        <f>SUM(C259:C260)</f>
        <v>#REF!</v>
      </c>
      <c r="D261" s="117">
        <f>SUM(D259:D260)</f>
        <v>0</v>
      </c>
    </row>
    <row r="262" spans="1:4" ht="14.1" customHeight="1" x14ac:dyDescent="0.2">
      <c r="B262" s="2"/>
      <c r="C262" s="116"/>
      <c r="D262" s="117"/>
    </row>
    <row r="263" spans="1:4" ht="14.1" customHeight="1" x14ac:dyDescent="0.2">
      <c r="B263" s="21" t="s">
        <v>296</v>
      </c>
      <c r="C263" s="116"/>
      <c r="D263" s="117"/>
    </row>
    <row r="264" spans="1:4" ht="14.1" customHeight="1" x14ac:dyDescent="0.2">
      <c r="A264" s="1" t="s">
        <v>297</v>
      </c>
      <c r="B264" t="s">
        <v>298</v>
      </c>
      <c r="C264" s="11" t="e">
        <f>#REF!</f>
        <v>#REF!</v>
      </c>
      <c r="D264" s="12"/>
    </row>
    <row r="265" spans="1:4" ht="14.1" customHeight="1" x14ac:dyDescent="0.2">
      <c r="A265" s="1" t="s">
        <v>299</v>
      </c>
      <c r="B265" t="s">
        <v>300</v>
      </c>
      <c r="C265" s="11" t="e">
        <f>#REF!</f>
        <v>#REF!</v>
      </c>
      <c r="D265" s="12"/>
    </row>
    <row r="266" spans="1:4" ht="14.1" customHeight="1" x14ac:dyDescent="0.2">
      <c r="A266" s="1" t="s">
        <v>301</v>
      </c>
      <c r="B266" s="2" t="s">
        <v>302</v>
      </c>
      <c r="C266" s="116" t="e">
        <f>SUM(C264:C265)</f>
        <v>#REF!</v>
      </c>
      <c r="D266" s="117">
        <f>SUM(D264:D265)</f>
        <v>0</v>
      </c>
    </row>
    <row r="267" spans="1:4" ht="14.1" customHeight="1" x14ac:dyDescent="0.2">
      <c r="B267" s="2"/>
      <c r="C267" s="116"/>
      <c r="D267" s="117"/>
    </row>
    <row r="268" spans="1:4" ht="14.1" customHeight="1" x14ac:dyDescent="0.2">
      <c r="A268" s="1" t="s">
        <v>303</v>
      </c>
      <c r="B268" s="2" t="s">
        <v>304</v>
      </c>
      <c r="C268" s="116" t="e">
        <f>C256+C261+C266</f>
        <v>#REF!</v>
      </c>
      <c r="D268" s="117">
        <f>D256+D261+D266</f>
        <v>0</v>
      </c>
    </row>
    <row r="269" spans="1:4" ht="14.1" customHeight="1" x14ac:dyDescent="0.2">
      <c r="B269" s="2"/>
      <c r="C269" s="116"/>
      <c r="D269" s="117"/>
    </row>
    <row r="270" spans="1:4" ht="14.1" customHeight="1" x14ac:dyDescent="0.2">
      <c r="B270" s="21" t="s">
        <v>305</v>
      </c>
      <c r="C270" s="116"/>
      <c r="D270" s="117"/>
    </row>
    <row r="271" spans="1:4" ht="14.1" customHeight="1" x14ac:dyDescent="0.2">
      <c r="A271" s="1" t="s">
        <v>306</v>
      </c>
      <c r="B271" t="s">
        <v>307</v>
      </c>
      <c r="C271" s="11" t="e">
        <f>#REF!</f>
        <v>#REF!</v>
      </c>
      <c r="D271" s="12"/>
    </row>
    <row r="272" spans="1:4" ht="14.1" customHeight="1" x14ac:dyDescent="0.2">
      <c r="A272" s="1" t="s">
        <v>308</v>
      </c>
      <c r="B272" s="2" t="s">
        <v>305</v>
      </c>
      <c r="C272" s="116" t="e">
        <f>SUM(C271)</f>
        <v>#REF!</v>
      </c>
      <c r="D272" s="117">
        <f>SUM(D271)</f>
        <v>0</v>
      </c>
    </row>
    <row r="273" spans="1:4" ht="14.1" customHeight="1" x14ac:dyDescent="0.2">
      <c r="B273" s="2"/>
      <c r="C273" s="116"/>
      <c r="D273" s="117"/>
    </row>
    <row r="274" spans="1:4" ht="14.1" customHeight="1" x14ac:dyDescent="0.2">
      <c r="A274" s="1" t="s">
        <v>309</v>
      </c>
      <c r="B274" s="2" t="s">
        <v>310</v>
      </c>
      <c r="C274" s="116" t="e">
        <f>C251+C256+C261+C266+C272</f>
        <v>#REF!</v>
      </c>
      <c r="D274" s="117" t="e">
        <f>#REF!+D272+D268+D251</f>
        <v>#REF!</v>
      </c>
    </row>
    <row r="275" spans="1:4" ht="14.1" customHeight="1" x14ac:dyDescent="0.2">
      <c r="B275" s="2"/>
      <c r="C275" s="116"/>
      <c r="D275" s="117"/>
    </row>
    <row r="276" spans="1:4" ht="14.1" customHeight="1" x14ac:dyDescent="0.2">
      <c r="B276" s="2"/>
      <c r="C276" s="116"/>
      <c r="D276" s="117"/>
    </row>
    <row r="277" spans="1:4" ht="14.1" customHeight="1" x14ac:dyDescent="0.2">
      <c r="B277" s="2" t="s">
        <v>311</v>
      </c>
      <c r="C277" s="116"/>
      <c r="D277" s="117"/>
    </row>
    <row r="278" spans="1:4" ht="14.1" customHeight="1" x14ac:dyDescent="0.2">
      <c r="B278" s="2"/>
      <c r="C278" s="116"/>
      <c r="D278" s="117"/>
    </row>
    <row r="279" spans="1:4" ht="14.1" customHeight="1" x14ac:dyDescent="0.2">
      <c r="B279" s="2" t="s">
        <v>312</v>
      </c>
      <c r="C279" s="116"/>
      <c r="D279" s="117"/>
    </row>
    <row r="280" spans="1:4" ht="14.1" customHeight="1" x14ac:dyDescent="0.2">
      <c r="B280" s="2"/>
      <c r="C280" s="116"/>
      <c r="D280" s="117"/>
    </row>
    <row r="281" spans="1:4" ht="14.1" customHeight="1" x14ac:dyDescent="0.2">
      <c r="B281" s="2" t="s">
        <v>313</v>
      </c>
      <c r="C281" s="116"/>
      <c r="D281" s="117"/>
    </row>
    <row r="282" spans="1:4" ht="14.1" customHeight="1" x14ac:dyDescent="0.2">
      <c r="B282" s="2"/>
      <c r="C282" s="116"/>
      <c r="D282" s="117"/>
    </row>
    <row r="283" spans="1:4" ht="14.1" customHeight="1" x14ac:dyDescent="0.2">
      <c r="B283" s="2" t="s">
        <v>314</v>
      </c>
      <c r="C283" s="116"/>
      <c r="D283" s="117"/>
    </row>
    <row r="284" spans="1:4" ht="14.1" customHeight="1" x14ac:dyDescent="0.2">
      <c r="B284" s="2"/>
      <c r="C284" s="116"/>
      <c r="D284" s="117"/>
    </row>
    <row r="285" spans="1:4" ht="14.1" customHeight="1" x14ac:dyDescent="0.2">
      <c r="B285" s="2" t="s">
        <v>315</v>
      </c>
      <c r="C285" s="116"/>
      <c r="D285" s="117"/>
    </row>
    <row r="286" spans="1:4" ht="14.1" customHeight="1" x14ac:dyDescent="0.2">
      <c r="B286" s="2"/>
      <c r="C286" s="116"/>
      <c r="D286" s="117"/>
    </row>
    <row r="287" spans="1:4" ht="14.1" customHeight="1" x14ac:dyDescent="0.2">
      <c r="B287" s="21" t="s">
        <v>316</v>
      </c>
      <c r="C287" s="116"/>
      <c r="D287" s="117"/>
    </row>
    <row r="288" spans="1:4" ht="14.1" customHeight="1" x14ac:dyDescent="0.2">
      <c r="B288" t="s">
        <v>317</v>
      </c>
      <c r="C288" s="11" t="e">
        <f>#REF!</f>
        <v>#REF!</v>
      </c>
      <c r="D288" s="12"/>
    </row>
    <row r="289" spans="1:4" ht="14.1" customHeight="1" x14ac:dyDescent="0.2">
      <c r="A289" s="1" t="s">
        <v>318</v>
      </c>
      <c r="B289" t="s">
        <v>319</v>
      </c>
      <c r="C289" s="11" t="e">
        <f>#REF!</f>
        <v>#REF!</v>
      </c>
      <c r="D289" s="12"/>
    </row>
    <row r="290" spans="1:4" ht="14.1" customHeight="1" x14ac:dyDescent="0.2">
      <c r="A290" s="1" t="s">
        <v>320</v>
      </c>
      <c r="B290" t="s">
        <v>321</v>
      </c>
      <c r="C290" s="11" t="e">
        <f>#REF!</f>
        <v>#REF!</v>
      </c>
      <c r="D290" s="12"/>
    </row>
    <row r="291" spans="1:4" ht="14.1" customHeight="1" x14ac:dyDescent="0.2">
      <c r="A291" s="1" t="s">
        <v>322</v>
      </c>
      <c r="B291" t="s">
        <v>323</v>
      </c>
      <c r="C291" s="11" t="e">
        <f>#REF!</f>
        <v>#REF!</v>
      </c>
      <c r="D291" s="12"/>
    </row>
    <row r="292" spans="1:4" ht="14.1" customHeight="1" x14ac:dyDescent="0.2">
      <c r="A292" s="1" t="s">
        <v>324</v>
      </c>
      <c r="B292" t="s">
        <v>325</v>
      </c>
      <c r="C292" s="11" t="e">
        <f>#REF!</f>
        <v>#REF!</v>
      </c>
      <c r="D292" s="12"/>
    </row>
    <row r="293" spans="1:4" ht="14.1" customHeight="1" x14ac:dyDescent="0.2">
      <c r="A293" s="1" t="s">
        <v>326</v>
      </c>
      <c r="B293" s="2" t="s">
        <v>327</v>
      </c>
      <c r="C293" s="116" t="e">
        <f>SUM(C288:C292)</f>
        <v>#REF!</v>
      </c>
      <c r="D293" s="117">
        <f>SUM(D288:D292)</f>
        <v>0</v>
      </c>
    </row>
    <row r="294" spans="1:4" ht="14.1" customHeight="1" x14ac:dyDescent="0.2">
      <c r="A294" s="1" t="s">
        <v>328</v>
      </c>
      <c r="B294" t="s">
        <v>329</v>
      </c>
      <c r="C294" s="11" t="e">
        <f>C205</f>
        <v>#REF!</v>
      </c>
      <c r="D294" s="12">
        <f>D205</f>
        <v>0</v>
      </c>
    </row>
    <row r="295" spans="1:4" ht="14.1" customHeight="1" x14ac:dyDescent="0.2">
      <c r="A295" s="1" t="s">
        <v>330</v>
      </c>
      <c r="B295" t="s">
        <v>331</v>
      </c>
      <c r="C295" s="11" t="e">
        <f>C213</f>
        <v>#REF!</v>
      </c>
      <c r="D295" s="12">
        <f>D213</f>
        <v>0</v>
      </c>
    </row>
    <row r="296" spans="1:4" ht="14.1" customHeight="1" x14ac:dyDescent="0.2">
      <c r="A296" s="1" t="s">
        <v>332</v>
      </c>
      <c r="B296" s="2" t="s">
        <v>333</v>
      </c>
      <c r="C296" s="116" t="e">
        <f>SUM(C294:C295)</f>
        <v>#REF!</v>
      </c>
      <c r="D296" s="117">
        <f>SUM(D294:D295)</f>
        <v>0</v>
      </c>
    </row>
    <row r="297" spans="1:4" ht="14.1" customHeight="1" x14ac:dyDescent="0.2">
      <c r="A297" s="1" t="s">
        <v>334</v>
      </c>
      <c r="B297" s="2" t="s">
        <v>316</v>
      </c>
      <c r="C297" s="116" t="e">
        <f>C293+C296</f>
        <v>#REF!</v>
      </c>
      <c r="D297" s="117">
        <f>D293+D296</f>
        <v>0</v>
      </c>
    </row>
    <row r="298" spans="1:4" ht="14.1" customHeight="1" x14ac:dyDescent="0.2">
      <c r="A298" s="1" t="s">
        <v>335</v>
      </c>
      <c r="B298" s="2" t="s">
        <v>316</v>
      </c>
      <c r="C298" s="116" t="e">
        <f>C297</f>
        <v>#REF!</v>
      </c>
      <c r="D298" s="117" t="e">
        <f>D297+#REF!+#REF!</f>
        <v>#REF!</v>
      </c>
    </row>
    <row r="299" spans="1:4" ht="14.1" customHeight="1" x14ac:dyDescent="0.2">
      <c r="B299" s="2"/>
      <c r="C299" s="116"/>
      <c r="D299" s="117"/>
    </row>
    <row r="300" spans="1:4" ht="14.1" customHeight="1" x14ac:dyDescent="0.2">
      <c r="B300" s="2"/>
      <c r="C300" s="116"/>
      <c r="D300" s="117"/>
    </row>
    <row r="301" spans="1:4" ht="14.1" customHeight="1" x14ac:dyDescent="0.2">
      <c r="B301" s="2" t="s">
        <v>336</v>
      </c>
      <c r="C301" s="116"/>
      <c r="D301" s="117"/>
    </row>
    <row r="302" spans="1:4" ht="14.1" customHeight="1" x14ac:dyDescent="0.2">
      <c r="B302" s="2"/>
      <c r="C302" s="116"/>
      <c r="D302" s="117"/>
    </row>
    <row r="303" spans="1:4" ht="14.1" customHeight="1" x14ac:dyDescent="0.2">
      <c r="B303" s="21" t="s">
        <v>337</v>
      </c>
      <c r="C303" s="116"/>
      <c r="D303" s="117"/>
    </row>
    <row r="304" spans="1:4" ht="14.1" customHeight="1" x14ac:dyDescent="0.2">
      <c r="B304" t="s">
        <v>317</v>
      </c>
      <c r="C304" s="11" t="e">
        <f>#REF!</f>
        <v>#REF!</v>
      </c>
      <c r="D304" s="12"/>
    </row>
    <row r="305" spans="1:4" ht="14.1" customHeight="1" x14ac:dyDescent="0.2">
      <c r="A305" s="1" t="s">
        <v>338</v>
      </c>
      <c r="B305" t="s">
        <v>319</v>
      </c>
      <c r="C305" s="11" t="e">
        <f>#REF!</f>
        <v>#REF!</v>
      </c>
      <c r="D305" s="12"/>
    </row>
    <row r="306" spans="1:4" ht="14.1" customHeight="1" x14ac:dyDescent="0.2">
      <c r="A306" s="1" t="s">
        <v>339</v>
      </c>
      <c r="B306" t="s">
        <v>323</v>
      </c>
      <c r="C306" s="11" t="e">
        <f>#REF!</f>
        <v>#REF!</v>
      </c>
      <c r="D306" s="12"/>
    </row>
    <row r="307" spans="1:4" ht="14.1" customHeight="1" x14ac:dyDescent="0.2">
      <c r="A307" s="1" t="s">
        <v>340</v>
      </c>
      <c r="B307" t="s">
        <v>325</v>
      </c>
      <c r="C307" s="11" t="e">
        <f>#REF!</f>
        <v>#REF!</v>
      </c>
      <c r="D307" s="12"/>
    </row>
    <row r="308" spans="1:4" ht="14.1" customHeight="1" x14ac:dyDescent="0.2">
      <c r="A308" s="1" t="s">
        <v>341</v>
      </c>
      <c r="B308" s="2" t="s">
        <v>342</v>
      </c>
      <c r="C308" s="116" t="e">
        <f>SUM(C304:C307)</f>
        <v>#REF!</v>
      </c>
      <c r="D308" s="117">
        <f>SUM(D304:D307)</f>
        <v>0</v>
      </c>
    </row>
    <row r="309" spans="1:4" ht="14.1" customHeight="1" x14ac:dyDescent="0.2">
      <c r="A309" s="1" t="s">
        <v>343</v>
      </c>
      <c r="B309" t="s">
        <v>329</v>
      </c>
      <c r="C309" s="11" t="e">
        <f>C211</f>
        <v>#REF!</v>
      </c>
      <c r="D309" s="12">
        <f>D211</f>
        <v>0</v>
      </c>
    </row>
    <row r="310" spans="1:4" ht="14.1" customHeight="1" x14ac:dyDescent="0.2">
      <c r="A310" s="1" t="s">
        <v>344</v>
      </c>
      <c r="B310" t="s">
        <v>345</v>
      </c>
      <c r="C310" s="11" t="e">
        <f>C219</f>
        <v>#REF!</v>
      </c>
      <c r="D310" s="12">
        <f>D219</f>
        <v>0</v>
      </c>
    </row>
    <row r="311" spans="1:4" ht="14.1" customHeight="1" x14ac:dyDescent="0.2">
      <c r="A311" s="1" t="s">
        <v>346</v>
      </c>
      <c r="B311" s="2" t="s">
        <v>347</v>
      </c>
      <c r="C311" s="116" t="e">
        <f>SUM(C309:C310)</f>
        <v>#REF!</v>
      </c>
      <c r="D311" s="117">
        <f>SUM(D309:D310)</f>
        <v>0</v>
      </c>
    </row>
    <row r="312" spans="1:4" ht="14.1" customHeight="1" x14ac:dyDescent="0.2">
      <c r="A312" s="1" t="s">
        <v>348</v>
      </c>
      <c r="B312" s="2" t="s">
        <v>337</v>
      </c>
      <c r="C312" s="116" t="e">
        <f>C308+C311</f>
        <v>#REF!</v>
      </c>
      <c r="D312" s="117" t="e">
        <f>D308+D311+#REF!</f>
        <v>#REF!</v>
      </c>
    </row>
    <row r="313" spans="1:4" ht="14.1" customHeight="1" x14ac:dyDescent="0.2">
      <c r="A313" s="1" t="s">
        <v>349</v>
      </c>
      <c r="B313" s="2" t="s">
        <v>337</v>
      </c>
      <c r="C313" s="116" t="e">
        <f>C312</f>
        <v>#REF!</v>
      </c>
      <c r="D313" s="117" t="e">
        <f>D312+#REF!</f>
        <v>#REF!</v>
      </c>
    </row>
    <row r="314" spans="1:4" ht="14.1" customHeight="1" x14ac:dyDescent="0.2">
      <c r="B314" s="2"/>
      <c r="C314" s="116"/>
      <c r="D314" s="117"/>
    </row>
    <row r="315" spans="1:4" ht="14.1" customHeight="1" x14ac:dyDescent="0.2">
      <c r="B315" s="2"/>
      <c r="C315" s="116"/>
      <c r="D315" s="117"/>
    </row>
    <row r="316" spans="1:4" ht="14.1" customHeight="1" x14ac:dyDescent="0.2">
      <c r="B316" s="2" t="s">
        <v>350</v>
      </c>
      <c r="C316" s="116"/>
      <c r="D316" s="117"/>
    </row>
    <row r="317" spans="1:4" ht="14.1" customHeight="1" x14ac:dyDescent="0.2">
      <c r="B317" s="2"/>
      <c r="C317" s="116"/>
      <c r="D317" s="117"/>
    </row>
    <row r="318" spans="1:4" ht="14.1" customHeight="1" x14ac:dyDescent="0.2">
      <c r="B318" s="21" t="s">
        <v>351</v>
      </c>
      <c r="C318" s="116"/>
      <c r="D318" s="117"/>
    </row>
    <row r="319" spans="1:4" ht="14.1" customHeight="1" x14ac:dyDescent="0.2">
      <c r="B319" t="s">
        <v>317</v>
      </c>
      <c r="C319" s="11" t="e">
        <f>#REF!</f>
        <v>#REF!</v>
      </c>
      <c r="D319" s="12"/>
    </row>
    <row r="320" spans="1:4" ht="14.1" customHeight="1" x14ac:dyDescent="0.2">
      <c r="A320" s="1" t="s">
        <v>352</v>
      </c>
      <c r="B320" t="s">
        <v>319</v>
      </c>
      <c r="C320" s="11" t="e">
        <f>#REF!</f>
        <v>#REF!</v>
      </c>
      <c r="D320" s="12"/>
    </row>
    <row r="321" spans="1:4" ht="14.1" customHeight="1" x14ac:dyDescent="0.2">
      <c r="A321" s="1" t="s">
        <v>353</v>
      </c>
      <c r="B321" t="s">
        <v>321</v>
      </c>
      <c r="C321" s="11" t="e">
        <f>#REF!</f>
        <v>#REF!</v>
      </c>
      <c r="D321" s="12"/>
    </row>
    <row r="322" spans="1:4" ht="14.1" customHeight="1" x14ac:dyDescent="0.2">
      <c r="A322" s="1" t="s">
        <v>354</v>
      </c>
      <c r="B322" t="s">
        <v>323</v>
      </c>
      <c r="C322" s="11" t="e">
        <f>#REF!</f>
        <v>#REF!</v>
      </c>
      <c r="D322" s="12"/>
    </row>
    <row r="323" spans="1:4" ht="14.1" customHeight="1" x14ac:dyDescent="0.2">
      <c r="A323" s="1" t="s">
        <v>355</v>
      </c>
      <c r="B323" t="s">
        <v>325</v>
      </c>
      <c r="C323" s="11" t="e">
        <f>#REF!</f>
        <v>#REF!</v>
      </c>
      <c r="D323" s="12"/>
    </row>
    <row r="324" spans="1:4" ht="14.1" customHeight="1" x14ac:dyDescent="0.2">
      <c r="A324" s="1" t="s">
        <v>356</v>
      </c>
      <c r="B324" s="2" t="s">
        <v>342</v>
      </c>
      <c r="C324" s="116" t="e">
        <f>SUM(C319:C323)</f>
        <v>#REF!</v>
      </c>
      <c r="D324" s="117">
        <f>SUM(D319:D323)</f>
        <v>0</v>
      </c>
    </row>
    <row r="325" spans="1:4" ht="14.1" customHeight="1" x14ac:dyDescent="0.2">
      <c r="A325" s="1" t="s">
        <v>357</v>
      </c>
      <c r="B325" t="s">
        <v>329</v>
      </c>
      <c r="C325" s="11" t="e">
        <f>C206</f>
        <v>#REF!</v>
      </c>
      <c r="D325" s="12">
        <f>D206</f>
        <v>0</v>
      </c>
    </row>
    <row r="326" spans="1:4" ht="14.1" customHeight="1" x14ac:dyDescent="0.2">
      <c r="A326" s="1" t="s">
        <v>358</v>
      </c>
      <c r="B326" t="s">
        <v>331</v>
      </c>
      <c r="C326" s="11" t="e">
        <f>C214</f>
        <v>#REF!</v>
      </c>
      <c r="D326" s="12">
        <f>D214</f>
        <v>0</v>
      </c>
    </row>
    <row r="327" spans="1:4" ht="14.1" customHeight="1" x14ac:dyDescent="0.2">
      <c r="A327" s="1" t="s">
        <v>359</v>
      </c>
      <c r="B327" s="2" t="s">
        <v>360</v>
      </c>
      <c r="C327" s="116" t="e">
        <f>SUM(C325:C326)</f>
        <v>#REF!</v>
      </c>
      <c r="D327" s="117">
        <f>SUM(D325:D326)</f>
        <v>0</v>
      </c>
    </row>
    <row r="328" spans="1:4" ht="14.1" customHeight="1" x14ac:dyDescent="0.2">
      <c r="A328" s="1" t="s">
        <v>361</v>
      </c>
      <c r="B328" s="2" t="s">
        <v>351</v>
      </c>
      <c r="C328" s="116" t="e">
        <f>C324+C327</f>
        <v>#REF!</v>
      </c>
      <c r="D328" s="117">
        <f>D324+D327</f>
        <v>0</v>
      </c>
    </row>
    <row r="329" spans="1:4" ht="14.1" customHeight="1" x14ac:dyDescent="0.2">
      <c r="A329" s="1" t="s">
        <v>362</v>
      </c>
      <c r="B329" s="2" t="s">
        <v>351</v>
      </c>
      <c r="C329" s="116" t="e">
        <f>C328</f>
        <v>#REF!</v>
      </c>
      <c r="D329" s="117"/>
    </row>
    <row r="330" spans="1:4" ht="14.1" customHeight="1" x14ac:dyDescent="0.2">
      <c r="B330" s="2"/>
      <c r="C330" s="116"/>
      <c r="D330" s="117"/>
    </row>
    <row r="331" spans="1:4" ht="14.1" customHeight="1" x14ac:dyDescent="0.2">
      <c r="B331" s="2" t="s">
        <v>363</v>
      </c>
      <c r="C331" s="116"/>
      <c r="D331" s="117"/>
    </row>
    <row r="332" spans="1:4" ht="14.1" customHeight="1" x14ac:dyDescent="0.2">
      <c r="B332" s="2"/>
      <c r="C332" s="116"/>
      <c r="D332" s="117"/>
    </row>
    <row r="333" spans="1:4" ht="14.1" customHeight="1" x14ac:dyDescent="0.2">
      <c r="B333" s="21" t="s">
        <v>364</v>
      </c>
      <c r="C333" s="116"/>
      <c r="D333" s="117"/>
    </row>
    <row r="334" spans="1:4" ht="14.1" customHeight="1" x14ac:dyDescent="0.2">
      <c r="B334" t="s">
        <v>317</v>
      </c>
      <c r="C334" s="11" t="e">
        <f>#REF!</f>
        <v>#REF!</v>
      </c>
      <c r="D334" s="12"/>
    </row>
    <row r="335" spans="1:4" ht="14.1" customHeight="1" x14ac:dyDescent="0.2">
      <c r="A335" s="1" t="s">
        <v>365</v>
      </c>
      <c r="B335" t="s">
        <v>319</v>
      </c>
      <c r="C335" s="11" t="e">
        <f>#REF!</f>
        <v>#REF!</v>
      </c>
      <c r="D335" s="12"/>
    </row>
    <row r="336" spans="1:4" ht="14.1" customHeight="1" x14ac:dyDescent="0.2">
      <c r="A336" s="1" t="s">
        <v>366</v>
      </c>
      <c r="B336" t="s">
        <v>321</v>
      </c>
      <c r="C336" s="11" t="e">
        <f>#REF!</f>
        <v>#REF!</v>
      </c>
      <c r="D336" s="12"/>
    </row>
    <row r="337" spans="1:4" ht="14.1" customHeight="1" x14ac:dyDescent="0.2">
      <c r="A337" s="1" t="s">
        <v>367</v>
      </c>
      <c r="B337" t="s">
        <v>323</v>
      </c>
      <c r="C337" s="11" t="e">
        <f>#REF!</f>
        <v>#REF!</v>
      </c>
      <c r="D337" s="12"/>
    </row>
    <row r="338" spans="1:4" ht="14.1" customHeight="1" x14ac:dyDescent="0.2">
      <c r="A338" s="1" t="s">
        <v>368</v>
      </c>
      <c r="B338" t="s">
        <v>325</v>
      </c>
      <c r="C338" s="11" t="e">
        <f>#REF!</f>
        <v>#REF!</v>
      </c>
      <c r="D338" s="12"/>
    </row>
    <row r="339" spans="1:4" ht="14.1" customHeight="1" x14ac:dyDescent="0.2">
      <c r="A339" s="1" t="s">
        <v>369</v>
      </c>
      <c r="B339" s="2" t="s">
        <v>364</v>
      </c>
      <c r="C339" s="116" t="e">
        <f>SUM(C334:C338)</f>
        <v>#REF!</v>
      </c>
      <c r="D339" s="117">
        <f>SUM(D334:D338)</f>
        <v>0</v>
      </c>
    </row>
    <row r="340" spans="1:4" ht="14.1" customHeight="1" x14ac:dyDescent="0.2">
      <c r="B340" s="2"/>
      <c r="C340" s="116"/>
      <c r="D340" s="117"/>
    </row>
    <row r="341" spans="1:4" ht="14.1" customHeight="1" x14ac:dyDescent="0.2">
      <c r="A341" s="1" t="s">
        <v>370</v>
      </c>
      <c r="B341" s="2" t="s">
        <v>371</v>
      </c>
      <c r="C341" s="116" t="e">
        <f>C339</f>
        <v>#REF!</v>
      </c>
      <c r="D341" s="117" t="e">
        <f>D339+#REF!</f>
        <v>#REF!</v>
      </c>
    </row>
    <row r="342" spans="1:4" ht="14.1" customHeight="1" x14ac:dyDescent="0.2">
      <c r="B342" s="2"/>
      <c r="C342" s="116"/>
      <c r="D342" s="117"/>
    </row>
    <row r="343" spans="1:4" ht="14.1" customHeight="1" x14ac:dyDescent="0.2">
      <c r="B343" s="2"/>
      <c r="C343" s="116"/>
      <c r="D343" s="117"/>
    </row>
    <row r="344" spans="1:4" ht="14.1" customHeight="1" x14ac:dyDescent="0.2">
      <c r="B344" s="2"/>
      <c r="C344" s="116"/>
      <c r="D344" s="117"/>
    </row>
    <row r="345" spans="1:4" ht="14.1" customHeight="1" x14ac:dyDescent="0.2">
      <c r="A345" s="1" t="s">
        <v>372</v>
      </c>
      <c r="B345" s="2" t="s">
        <v>373</v>
      </c>
      <c r="C345" s="116" t="e">
        <f>C298+C313+C328+C341</f>
        <v>#REF!</v>
      </c>
      <c r="D345" s="117" t="e">
        <f>D298+D313+D328+D341</f>
        <v>#REF!</v>
      </c>
    </row>
    <row r="346" spans="1:4" ht="14.1" customHeight="1" x14ac:dyDescent="0.2">
      <c r="B346" s="2"/>
      <c r="C346" s="116"/>
      <c r="D346" s="117"/>
    </row>
    <row r="347" spans="1:4" ht="14.1" customHeight="1" x14ac:dyDescent="0.2">
      <c r="B347" s="2"/>
      <c r="C347" s="116"/>
      <c r="D347" s="117"/>
    </row>
    <row r="348" spans="1:4" ht="14.1" customHeight="1" x14ac:dyDescent="0.2">
      <c r="B348" s="2"/>
      <c r="C348" s="116"/>
      <c r="D348" s="117"/>
    </row>
    <row r="349" spans="1:4" ht="14.1" customHeight="1" x14ac:dyDescent="0.2">
      <c r="B349" s="2" t="s">
        <v>374</v>
      </c>
      <c r="C349" s="116"/>
      <c r="D349" s="117"/>
    </row>
    <row r="350" spans="1:4" ht="14.1" customHeight="1" x14ac:dyDescent="0.2">
      <c r="B350" s="2"/>
      <c r="C350" s="116"/>
      <c r="D350" s="117"/>
    </row>
    <row r="351" spans="1:4" ht="14.1" customHeight="1" x14ac:dyDescent="0.2">
      <c r="B351" s="21" t="s">
        <v>375</v>
      </c>
      <c r="C351" s="116"/>
      <c r="D351" s="117"/>
    </row>
    <row r="352" spans="1:4" ht="14.1" customHeight="1" x14ac:dyDescent="0.2">
      <c r="B352" t="s">
        <v>317</v>
      </c>
      <c r="C352" s="11" t="e">
        <f>#REF!-Ympäristötuotot!I26</f>
        <v>#REF!</v>
      </c>
      <c r="D352" s="12"/>
    </row>
    <row r="353" spans="1:4" ht="14.1" customHeight="1" x14ac:dyDescent="0.2">
      <c r="A353" s="1" t="s">
        <v>376</v>
      </c>
      <c r="B353" t="s">
        <v>319</v>
      </c>
      <c r="C353" s="11" t="e">
        <f>#REF!-Ympäristötuotot!I27</f>
        <v>#REF!</v>
      </c>
      <c r="D353" s="12"/>
    </row>
    <row r="354" spans="1:4" ht="14.1" customHeight="1" x14ac:dyDescent="0.2">
      <c r="A354" s="1" t="s">
        <v>377</v>
      </c>
      <c r="B354" t="s">
        <v>321</v>
      </c>
      <c r="C354" s="11" t="e">
        <f>#REF!</f>
        <v>#REF!</v>
      </c>
      <c r="D354" s="12"/>
    </row>
    <row r="355" spans="1:4" ht="14.1" customHeight="1" x14ac:dyDescent="0.2">
      <c r="A355" s="1" t="s">
        <v>378</v>
      </c>
      <c r="B355" t="s">
        <v>323</v>
      </c>
      <c r="C355" s="11" t="e">
        <f>#REF!-Ympäristötuotot!I28</f>
        <v>#REF!</v>
      </c>
      <c r="D355" s="12"/>
    </row>
    <row r="356" spans="1:4" ht="14.1" customHeight="1" x14ac:dyDescent="0.2">
      <c r="A356" s="1" t="s">
        <v>379</v>
      </c>
      <c r="B356" t="s">
        <v>325</v>
      </c>
      <c r="C356" s="11" t="e">
        <f>#REF!</f>
        <v>#REF!</v>
      </c>
      <c r="D356" s="12"/>
    </row>
    <row r="357" spans="1:4" ht="14.1" customHeight="1" x14ac:dyDescent="0.2">
      <c r="A357" s="1" t="s">
        <v>380</v>
      </c>
      <c r="B357" s="2" t="s">
        <v>342</v>
      </c>
      <c r="C357" s="116" t="e">
        <f>SUM(C352:C356)</f>
        <v>#REF!</v>
      </c>
      <c r="D357" s="117">
        <f>SUM(D352:D356)</f>
        <v>0</v>
      </c>
    </row>
    <row r="358" spans="1:4" ht="14.1" customHeight="1" x14ac:dyDescent="0.2">
      <c r="A358" s="1" t="s">
        <v>381</v>
      </c>
      <c r="B358" t="s">
        <v>331</v>
      </c>
      <c r="C358" s="11" t="e">
        <f>C228</f>
        <v>#REF!</v>
      </c>
      <c r="D358" s="12">
        <f>D228</f>
        <v>0</v>
      </c>
    </row>
    <row r="359" spans="1:4" ht="14.1" customHeight="1" x14ac:dyDescent="0.2">
      <c r="A359" s="1" t="s">
        <v>382</v>
      </c>
      <c r="B359" s="2" t="s">
        <v>383</v>
      </c>
      <c r="C359" s="116" t="e">
        <f>SUM(C358:C358)</f>
        <v>#REF!</v>
      </c>
      <c r="D359" s="117">
        <f>SUM(D358:D358)</f>
        <v>0</v>
      </c>
    </row>
    <row r="360" spans="1:4" ht="14.1" customHeight="1" x14ac:dyDescent="0.2">
      <c r="A360" s="1" t="s">
        <v>384</v>
      </c>
      <c r="B360" s="2" t="s">
        <v>375</v>
      </c>
      <c r="C360" s="116" t="e">
        <f>C357+C359</f>
        <v>#REF!</v>
      </c>
      <c r="D360" s="117">
        <f>D357+D359</f>
        <v>0</v>
      </c>
    </row>
    <row r="361" spans="1:4" ht="14.1" customHeight="1" x14ac:dyDescent="0.2">
      <c r="B361" s="2"/>
      <c r="C361" s="116"/>
      <c r="D361" s="117"/>
    </row>
    <row r="362" spans="1:4" ht="14.1" customHeight="1" x14ac:dyDescent="0.2">
      <c r="B362" s="21" t="s">
        <v>385</v>
      </c>
      <c r="C362" s="116"/>
      <c r="D362" s="117"/>
    </row>
    <row r="363" spans="1:4" ht="14.1" customHeight="1" x14ac:dyDescent="0.2">
      <c r="B363" t="s">
        <v>386</v>
      </c>
      <c r="C363" s="116">
        <f>Ympäristötuotot!I26</f>
        <v>0</v>
      </c>
      <c r="D363" s="117"/>
    </row>
    <row r="364" spans="1:4" ht="14.1" customHeight="1" x14ac:dyDescent="0.2">
      <c r="A364" s="1" t="s">
        <v>387</v>
      </c>
      <c r="B364" t="s">
        <v>388</v>
      </c>
      <c r="C364" s="116">
        <f>Ympäristötuotot!I27</f>
        <v>0</v>
      </c>
      <c r="D364" s="117"/>
    </row>
    <row r="365" spans="1:4" ht="14.1" customHeight="1" x14ac:dyDescent="0.2">
      <c r="A365" s="1" t="s">
        <v>389</v>
      </c>
      <c r="B365" t="s">
        <v>390</v>
      </c>
      <c r="C365" s="116">
        <f>Ympäristötuotot!I28</f>
        <v>0</v>
      </c>
      <c r="D365" s="117"/>
    </row>
    <row r="366" spans="1:4" ht="14.1" customHeight="1" x14ac:dyDescent="0.2">
      <c r="A366" s="1" t="s">
        <v>391</v>
      </c>
      <c r="B366" s="2" t="s">
        <v>385</v>
      </c>
      <c r="C366" s="116">
        <f>SUM(C363:C365)</f>
        <v>0</v>
      </c>
      <c r="D366" s="117"/>
    </row>
    <row r="367" spans="1:4" ht="14.1" customHeight="1" x14ac:dyDescent="0.2">
      <c r="B367" s="2"/>
      <c r="C367" s="116"/>
      <c r="D367" s="117"/>
    </row>
    <row r="368" spans="1:4" ht="14.1" customHeight="1" x14ac:dyDescent="0.2">
      <c r="A368" s="1" t="s">
        <v>392</v>
      </c>
      <c r="B368" s="2" t="s">
        <v>375</v>
      </c>
      <c r="C368" s="116" t="e">
        <f>C360+C366</f>
        <v>#REF!</v>
      </c>
      <c r="D368" s="117" t="e">
        <f>D360+#REF!</f>
        <v>#REF!</v>
      </c>
    </row>
    <row r="369" spans="1:4" ht="14.1" customHeight="1" x14ac:dyDescent="0.2">
      <c r="B369" s="2"/>
      <c r="C369" s="116"/>
      <c r="D369" s="117"/>
    </row>
    <row r="370" spans="1:4" ht="14.1" customHeight="1" x14ac:dyDescent="0.2">
      <c r="B370" s="21" t="s">
        <v>393</v>
      </c>
      <c r="C370" s="116"/>
      <c r="D370" s="117"/>
    </row>
    <row r="371" spans="1:4" ht="14.1" customHeight="1" x14ac:dyDescent="0.2">
      <c r="B371" t="s">
        <v>317</v>
      </c>
      <c r="C371" s="11" t="e">
        <f>#REF!-Ympäristötuotot!#REF!</f>
        <v>#REF!</v>
      </c>
      <c r="D371" s="12"/>
    </row>
    <row r="372" spans="1:4" ht="14.1" customHeight="1" x14ac:dyDescent="0.2">
      <c r="A372" s="1" t="s">
        <v>394</v>
      </c>
      <c r="B372" t="s">
        <v>319</v>
      </c>
      <c r="C372" s="11" t="e">
        <f>#REF!</f>
        <v>#REF!</v>
      </c>
      <c r="D372" s="12"/>
    </row>
    <row r="373" spans="1:4" ht="14.1" customHeight="1" x14ac:dyDescent="0.2">
      <c r="A373" s="1" t="s">
        <v>395</v>
      </c>
      <c r="B373" t="s">
        <v>396</v>
      </c>
      <c r="C373" s="11" t="e">
        <f>#REF!</f>
        <v>#REF!</v>
      </c>
      <c r="D373" s="12"/>
    </row>
    <row r="374" spans="1:4" ht="14.1" customHeight="1" x14ac:dyDescent="0.2">
      <c r="A374" s="1" t="s">
        <v>397</v>
      </c>
      <c r="B374" t="s">
        <v>323</v>
      </c>
      <c r="C374" s="11" t="e">
        <f>#REF!-Ympäristötuotot!#REF!</f>
        <v>#REF!</v>
      </c>
      <c r="D374" s="12"/>
    </row>
    <row r="375" spans="1:4" ht="14.1" customHeight="1" x14ac:dyDescent="0.2">
      <c r="A375" s="1" t="s">
        <v>398</v>
      </c>
      <c r="B375" t="s">
        <v>325</v>
      </c>
      <c r="C375" s="11" t="e">
        <f>#REF!</f>
        <v>#REF!</v>
      </c>
      <c r="D375" s="12"/>
    </row>
    <row r="376" spans="1:4" ht="14.1" customHeight="1" x14ac:dyDescent="0.2">
      <c r="A376" s="1" t="s">
        <v>399</v>
      </c>
      <c r="B376" s="2" t="s">
        <v>342</v>
      </c>
      <c r="C376" s="116" t="e">
        <f>SUM(C371:C375)</f>
        <v>#REF!</v>
      </c>
      <c r="D376" s="117">
        <f>SUM(D371:D375)</f>
        <v>0</v>
      </c>
    </row>
    <row r="377" spans="1:4" ht="14.1" customHeight="1" x14ac:dyDescent="0.2">
      <c r="A377" s="1" t="s">
        <v>400</v>
      </c>
      <c r="B377" t="s">
        <v>329</v>
      </c>
      <c r="C377" s="11" t="e">
        <f>C207</f>
        <v>#REF!</v>
      </c>
      <c r="D377" s="12">
        <f>D207</f>
        <v>0</v>
      </c>
    </row>
    <row r="378" spans="1:4" ht="14.1" customHeight="1" x14ac:dyDescent="0.2">
      <c r="A378" s="1" t="s">
        <v>401</v>
      </c>
      <c r="B378" t="s">
        <v>402</v>
      </c>
      <c r="C378" s="11" t="e">
        <f>C215</f>
        <v>#REF!</v>
      </c>
      <c r="D378" s="12">
        <f>D215</f>
        <v>0</v>
      </c>
    </row>
    <row r="379" spans="1:4" ht="14.1" customHeight="1" x14ac:dyDescent="0.2">
      <c r="A379" s="1" t="s">
        <v>403</v>
      </c>
      <c r="B379" s="2" t="s">
        <v>360</v>
      </c>
      <c r="C379" s="116" t="e">
        <f>SUM(C377:C378)</f>
        <v>#REF!</v>
      </c>
      <c r="D379" s="117">
        <f>SUM(D377:D378)</f>
        <v>0</v>
      </c>
    </row>
    <row r="380" spans="1:4" ht="14.1" customHeight="1" x14ac:dyDescent="0.2">
      <c r="A380" s="1" t="s">
        <v>404</v>
      </c>
      <c r="B380" s="2" t="s">
        <v>393</v>
      </c>
      <c r="C380" s="116" t="e">
        <f>C376+C379</f>
        <v>#REF!</v>
      </c>
      <c r="D380" s="117">
        <f>D376+D379</f>
        <v>0</v>
      </c>
    </row>
    <row r="381" spans="1:4" ht="14.1" customHeight="1" x14ac:dyDescent="0.2">
      <c r="B381" s="2"/>
      <c r="C381" s="116"/>
      <c r="D381" s="117"/>
    </row>
    <row r="382" spans="1:4" ht="14.1" customHeight="1" x14ac:dyDescent="0.2">
      <c r="B382" s="21" t="s">
        <v>405</v>
      </c>
      <c r="C382" s="116"/>
      <c r="D382" s="117"/>
    </row>
    <row r="383" spans="1:4" ht="14.1" customHeight="1" x14ac:dyDescent="0.2">
      <c r="B383" t="s">
        <v>406</v>
      </c>
      <c r="C383" s="116" t="e">
        <f>Ympäristötuotot!#REF!</f>
        <v>#REF!</v>
      </c>
      <c r="D383" s="117"/>
    </row>
    <row r="384" spans="1:4" ht="14.1" customHeight="1" x14ac:dyDescent="0.2">
      <c r="A384" s="1" t="s">
        <v>407</v>
      </c>
      <c r="B384" t="s">
        <v>408</v>
      </c>
      <c r="C384" s="116" t="e">
        <f>Ympäristötuotot!#REF!</f>
        <v>#REF!</v>
      </c>
      <c r="D384" s="117"/>
    </row>
    <row r="385" spans="1:4" ht="14.1" customHeight="1" x14ac:dyDescent="0.2">
      <c r="A385" s="1" t="s">
        <v>409</v>
      </c>
      <c r="B385" s="2" t="s">
        <v>405</v>
      </c>
      <c r="C385" s="116" t="e">
        <f>SUM(C383:C384)</f>
        <v>#REF!</v>
      </c>
      <c r="D385" s="117"/>
    </row>
    <row r="386" spans="1:4" ht="14.1" customHeight="1" x14ac:dyDescent="0.2">
      <c r="B386" s="2"/>
      <c r="C386" s="116"/>
      <c r="D386" s="117"/>
    </row>
    <row r="387" spans="1:4" ht="14.1" customHeight="1" x14ac:dyDescent="0.2">
      <c r="A387" s="1" t="s">
        <v>410</v>
      </c>
      <c r="B387" s="2" t="s">
        <v>393</v>
      </c>
      <c r="C387" s="116" t="e">
        <f>C380+C385</f>
        <v>#REF!</v>
      </c>
      <c r="D387" s="117" t="e">
        <f>D380+#REF!</f>
        <v>#REF!</v>
      </c>
    </row>
    <row r="388" spans="1:4" ht="14.1" customHeight="1" x14ac:dyDescent="0.2">
      <c r="B388" s="2"/>
      <c r="C388" s="116"/>
      <c r="D388" s="117"/>
    </row>
    <row r="389" spans="1:4" ht="14.1" customHeight="1" x14ac:dyDescent="0.2">
      <c r="B389" s="21" t="s">
        <v>411</v>
      </c>
      <c r="C389" s="116"/>
      <c r="D389" s="117"/>
    </row>
    <row r="390" spans="1:4" ht="14.1" customHeight="1" x14ac:dyDescent="0.2">
      <c r="B390" t="s">
        <v>317</v>
      </c>
      <c r="C390" s="11" t="e">
        <f>#REF!</f>
        <v>#REF!</v>
      </c>
      <c r="D390" s="12"/>
    </row>
    <row r="391" spans="1:4" ht="14.1" customHeight="1" x14ac:dyDescent="0.2">
      <c r="A391" s="1" t="s">
        <v>412</v>
      </c>
      <c r="B391" t="s">
        <v>319</v>
      </c>
      <c r="C391" s="11" t="e">
        <f>#REF!</f>
        <v>#REF!</v>
      </c>
      <c r="D391" s="12"/>
    </row>
    <row r="392" spans="1:4" ht="14.1" customHeight="1" x14ac:dyDescent="0.2">
      <c r="A392" s="1" t="s">
        <v>413</v>
      </c>
      <c r="B392" t="s">
        <v>396</v>
      </c>
      <c r="C392" s="11" t="e">
        <f>#REF!</f>
        <v>#REF!</v>
      </c>
      <c r="D392" s="12"/>
    </row>
    <row r="393" spans="1:4" ht="14.1" customHeight="1" x14ac:dyDescent="0.2">
      <c r="A393" s="1" t="s">
        <v>414</v>
      </c>
      <c r="B393" t="s">
        <v>323</v>
      </c>
      <c r="C393" s="11" t="e">
        <f>#REF!</f>
        <v>#REF!</v>
      </c>
      <c r="D393" s="12"/>
    </row>
    <row r="394" spans="1:4" ht="14.1" customHeight="1" x14ac:dyDescent="0.2">
      <c r="A394" s="1" t="s">
        <v>415</v>
      </c>
      <c r="B394" t="s">
        <v>325</v>
      </c>
      <c r="C394" s="11" t="e">
        <f>#REF!</f>
        <v>#REF!</v>
      </c>
      <c r="D394" s="12"/>
    </row>
    <row r="395" spans="1:4" ht="14.1" customHeight="1" x14ac:dyDescent="0.2">
      <c r="A395" s="1" t="s">
        <v>416</v>
      </c>
      <c r="B395" s="2" t="s">
        <v>342</v>
      </c>
      <c r="C395" s="116" t="e">
        <f>SUM(C390:C394)</f>
        <v>#REF!</v>
      </c>
      <c r="D395" s="117">
        <f>SUM(D390:D394)</f>
        <v>0</v>
      </c>
    </row>
    <row r="396" spans="1:4" ht="14.1" customHeight="1" x14ac:dyDescent="0.2">
      <c r="A396" s="1" t="s">
        <v>417</v>
      </c>
      <c r="B396" t="s">
        <v>329</v>
      </c>
      <c r="C396" s="11" t="e">
        <f>C208</f>
        <v>#REF!</v>
      </c>
      <c r="D396" s="12">
        <f>D208</f>
        <v>0</v>
      </c>
    </row>
    <row r="397" spans="1:4" ht="14.1" customHeight="1" x14ac:dyDescent="0.2">
      <c r="A397" s="1" t="s">
        <v>418</v>
      </c>
      <c r="B397" t="s">
        <v>402</v>
      </c>
      <c r="C397" s="11" t="e">
        <f>C216</f>
        <v>#REF!</v>
      </c>
      <c r="D397" s="12">
        <f>D216</f>
        <v>0</v>
      </c>
    </row>
    <row r="398" spans="1:4" ht="14.1" customHeight="1" x14ac:dyDescent="0.2">
      <c r="A398" s="1" t="s">
        <v>419</v>
      </c>
      <c r="B398" s="2" t="s">
        <v>360</v>
      </c>
      <c r="C398" s="116" t="e">
        <f>SUM(C396:C397)</f>
        <v>#REF!</v>
      </c>
      <c r="D398" s="117">
        <f>SUM(D396:D397)</f>
        <v>0</v>
      </c>
    </row>
    <row r="399" spans="1:4" ht="14.1" customHeight="1" x14ac:dyDescent="0.2">
      <c r="A399" s="1" t="s">
        <v>420</v>
      </c>
      <c r="B399" s="2" t="s">
        <v>421</v>
      </c>
      <c r="C399" s="116" t="e">
        <f>C395+C398</f>
        <v>#REF!</v>
      </c>
      <c r="D399" s="117">
        <f>D395+D398</f>
        <v>0</v>
      </c>
    </row>
    <row r="400" spans="1:4" ht="14.1" customHeight="1" x14ac:dyDescent="0.2">
      <c r="B400" s="2"/>
      <c r="C400" s="116"/>
      <c r="D400" s="117"/>
    </row>
    <row r="401" spans="1:4" ht="14.1" customHeight="1" x14ac:dyDescent="0.2">
      <c r="B401" s="21" t="s">
        <v>422</v>
      </c>
      <c r="C401" s="116"/>
      <c r="D401" s="117"/>
    </row>
    <row r="402" spans="1:4" ht="14.1" customHeight="1" x14ac:dyDescent="0.2">
      <c r="B402" t="s">
        <v>317</v>
      </c>
      <c r="C402" s="11" t="e">
        <f>#REF!</f>
        <v>#REF!</v>
      </c>
      <c r="D402" s="12"/>
    </row>
    <row r="403" spans="1:4" ht="14.1" customHeight="1" x14ac:dyDescent="0.2">
      <c r="A403" s="1" t="s">
        <v>423</v>
      </c>
      <c r="B403" t="s">
        <v>319</v>
      </c>
      <c r="C403" s="11" t="e">
        <f>#REF!</f>
        <v>#REF!</v>
      </c>
      <c r="D403" s="12"/>
    </row>
    <row r="404" spans="1:4" ht="14.1" customHeight="1" x14ac:dyDescent="0.2">
      <c r="A404" s="1" t="s">
        <v>424</v>
      </c>
      <c r="B404" t="s">
        <v>425</v>
      </c>
      <c r="C404" s="11" t="e">
        <f>#REF!</f>
        <v>#REF!</v>
      </c>
      <c r="D404" s="12"/>
    </row>
    <row r="405" spans="1:4" ht="14.1" customHeight="1" x14ac:dyDescent="0.2">
      <c r="A405" s="1" t="s">
        <v>426</v>
      </c>
      <c r="B405" t="s">
        <v>323</v>
      </c>
      <c r="C405" s="11" t="e">
        <f>#REF!</f>
        <v>#REF!</v>
      </c>
      <c r="D405" s="12"/>
    </row>
    <row r="406" spans="1:4" ht="14.1" customHeight="1" x14ac:dyDescent="0.2">
      <c r="A406" s="1" t="s">
        <v>427</v>
      </c>
      <c r="B406" t="s">
        <v>325</v>
      </c>
      <c r="C406" s="11" t="e">
        <f>#REF!</f>
        <v>#REF!</v>
      </c>
      <c r="D406" s="12"/>
    </row>
    <row r="407" spans="1:4" ht="14.1" customHeight="1" x14ac:dyDescent="0.2">
      <c r="A407" s="1" t="s">
        <v>428</v>
      </c>
      <c r="B407" s="2" t="s">
        <v>342</v>
      </c>
      <c r="C407" s="116" t="e">
        <f>SUM(C402:C406)</f>
        <v>#REF!</v>
      </c>
      <c r="D407" s="117">
        <f>SUM(D402:D406)</f>
        <v>0</v>
      </c>
    </row>
    <row r="408" spans="1:4" ht="14.1" customHeight="1" x14ac:dyDescent="0.2">
      <c r="A408" s="1" t="s">
        <v>429</v>
      </c>
      <c r="B408" t="s">
        <v>329</v>
      </c>
      <c r="C408" s="11" t="e">
        <f>C209</f>
        <v>#REF!</v>
      </c>
      <c r="D408" s="12">
        <f>D209</f>
        <v>0</v>
      </c>
    </row>
    <row r="409" spans="1:4" ht="14.1" customHeight="1" x14ac:dyDescent="0.2">
      <c r="A409" s="1" t="s">
        <v>430</v>
      </c>
      <c r="B409" t="s">
        <v>402</v>
      </c>
      <c r="C409" s="11" t="e">
        <f>C217</f>
        <v>#REF!</v>
      </c>
      <c r="D409" s="12">
        <f>D217</f>
        <v>0</v>
      </c>
    </row>
    <row r="410" spans="1:4" ht="14.1" customHeight="1" x14ac:dyDescent="0.2">
      <c r="A410" s="1" t="s">
        <v>431</v>
      </c>
      <c r="B410" s="2" t="s">
        <v>360</v>
      </c>
      <c r="C410" s="116" t="e">
        <f>SUM(C408:C409)</f>
        <v>#REF!</v>
      </c>
      <c r="D410" s="117">
        <f>SUM(D408:D409)</f>
        <v>0</v>
      </c>
    </row>
    <row r="411" spans="1:4" ht="14.1" customHeight="1" x14ac:dyDescent="0.2">
      <c r="A411" s="1" t="s">
        <v>432</v>
      </c>
      <c r="B411" s="2" t="s">
        <v>422</v>
      </c>
      <c r="C411" s="116" t="e">
        <f>C407+C410</f>
        <v>#REF!</v>
      </c>
      <c r="D411" s="117">
        <f>D407+D410</f>
        <v>0</v>
      </c>
    </row>
    <row r="412" spans="1:4" ht="14.1" customHeight="1" x14ac:dyDescent="0.2">
      <c r="B412" s="2"/>
      <c r="C412" s="116"/>
      <c r="D412" s="117"/>
    </row>
    <row r="413" spans="1:4" ht="14.1" customHeight="1" x14ac:dyDescent="0.2">
      <c r="B413" s="2" t="s">
        <v>433</v>
      </c>
      <c r="C413" s="116"/>
      <c r="D413" s="117"/>
    </row>
    <row r="414" spans="1:4" ht="14.1" customHeight="1" x14ac:dyDescent="0.2">
      <c r="B414" s="21" t="s">
        <v>433</v>
      </c>
      <c r="C414" s="116"/>
      <c r="D414" s="117"/>
    </row>
    <row r="415" spans="1:4" ht="14.1" customHeight="1" x14ac:dyDescent="0.2">
      <c r="B415" t="s">
        <v>317</v>
      </c>
      <c r="C415" s="11" t="e">
        <f>#REF!</f>
        <v>#REF!</v>
      </c>
      <c r="D415" s="12"/>
    </row>
    <row r="416" spans="1:4" ht="14.1" customHeight="1" x14ac:dyDescent="0.2">
      <c r="A416" s="1" t="s">
        <v>434</v>
      </c>
      <c r="B416" t="s">
        <v>319</v>
      </c>
      <c r="C416" s="11" t="e">
        <f>#REF!</f>
        <v>#REF!</v>
      </c>
      <c r="D416" s="12"/>
    </row>
    <row r="417" spans="1:4" ht="14.1" customHeight="1" x14ac:dyDescent="0.2">
      <c r="A417" s="1" t="s">
        <v>435</v>
      </c>
      <c r="B417" t="s">
        <v>425</v>
      </c>
      <c r="C417" s="11" t="e">
        <f>#REF!</f>
        <v>#REF!</v>
      </c>
      <c r="D417" s="12"/>
    </row>
    <row r="418" spans="1:4" ht="14.1" customHeight="1" x14ac:dyDescent="0.2">
      <c r="A418" s="1" t="s">
        <v>436</v>
      </c>
      <c r="B418" t="s">
        <v>323</v>
      </c>
      <c r="C418" s="11" t="e">
        <f>#REF!</f>
        <v>#REF!</v>
      </c>
      <c r="D418" s="12"/>
    </row>
    <row r="419" spans="1:4" ht="14.1" customHeight="1" x14ac:dyDescent="0.2">
      <c r="A419" s="1" t="s">
        <v>437</v>
      </c>
      <c r="B419" t="s">
        <v>325</v>
      </c>
      <c r="C419" s="11" t="e">
        <f>#REF!</f>
        <v>#REF!</v>
      </c>
      <c r="D419" s="12"/>
    </row>
    <row r="420" spans="1:4" ht="14.1" customHeight="1" x14ac:dyDescent="0.2">
      <c r="A420" s="1" t="s">
        <v>438</v>
      </c>
      <c r="B420" s="2" t="s">
        <v>342</v>
      </c>
      <c r="C420" s="116" t="e">
        <f>SUM(C415:C419)</f>
        <v>#REF!</v>
      </c>
      <c r="D420" s="117">
        <f>SUM(D415:D419)</f>
        <v>0</v>
      </c>
    </row>
    <row r="421" spans="1:4" ht="14.1" customHeight="1" x14ac:dyDescent="0.2">
      <c r="A421" s="1" t="s">
        <v>439</v>
      </c>
      <c r="B421" t="s">
        <v>329</v>
      </c>
      <c r="C421" s="11" t="e">
        <f>C210</f>
        <v>#REF!</v>
      </c>
      <c r="D421" s="12">
        <f>D210</f>
        <v>0</v>
      </c>
    </row>
    <row r="422" spans="1:4" ht="14.1" customHeight="1" x14ac:dyDescent="0.2">
      <c r="A422" s="1" t="s">
        <v>440</v>
      </c>
      <c r="B422" t="s">
        <v>331</v>
      </c>
      <c r="C422" s="11" t="e">
        <f>C218</f>
        <v>#REF!</v>
      </c>
      <c r="D422" s="12">
        <f>D218</f>
        <v>0</v>
      </c>
    </row>
    <row r="423" spans="1:4" ht="14.1" customHeight="1" x14ac:dyDescent="0.2">
      <c r="A423" s="1" t="s">
        <v>441</v>
      </c>
      <c r="B423" s="2" t="s">
        <v>360</v>
      </c>
      <c r="C423" s="116" t="e">
        <f>SUM(C421:C422)</f>
        <v>#REF!</v>
      </c>
      <c r="D423" s="117">
        <f>SUM(D421:D422)</f>
        <v>0</v>
      </c>
    </row>
    <row r="424" spans="1:4" ht="14.1" customHeight="1" x14ac:dyDescent="0.2">
      <c r="A424" s="1" t="s">
        <v>442</v>
      </c>
      <c r="B424" s="2" t="s">
        <v>433</v>
      </c>
      <c r="C424" s="116" t="e">
        <f>C420+C423</f>
        <v>#REF!</v>
      </c>
      <c r="D424" s="117">
        <f>D420+D423</f>
        <v>0</v>
      </c>
    </row>
    <row r="425" spans="1:4" ht="14.1" customHeight="1" x14ac:dyDescent="0.2">
      <c r="B425" s="2"/>
      <c r="C425" s="116"/>
      <c r="D425" s="117"/>
    </row>
    <row r="426" spans="1:4" ht="14.1" customHeight="1" x14ac:dyDescent="0.2">
      <c r="A426" s="1" t="s">
        <v>443</v>
      </c>
      <c r="B426" s="2" t="s">
        <v>433</v>
      </c>
      <c r="C426" s="116" t="e">
        <f>C424</f>
        <v>#REF!</v>
      </c>
      <c r="D426" s="117" t="e">
        <f>D424+#REF!+#REF!</f>
        <v>#REF!</v>
      </c>
    </row>
    <row r="427" spans="1:4" ht="14.1" customHeight="1" x14ac:dyDescent="0.2">
      <c r="B427" s="2"/>
      <c r="C427" s="116"/>
      <c r="D427" s="117"/>
    </row>
    <row r="428" spans="1:4" ht="14.1" customHeight="1" x14ac:dyDescent="0.2">
      <c r="B428" s="2" t="s">
        <v>444</v>
      </c>
      <c r="C428" s="116"/>
      <c r="D428" s="117"/>
    </row>
    <row r="429" spans="1:4" ht="14.1" customHeight="1" x14ac:dyDescent="0.2">
      <c r="B429" s="21" t="s">
        <v>445</v>
      </c>
      <c r="C429" s="116"/>
      <c r="D429" s="117"/>
    </row>
    <row r="430" spans="1:4" ht="14.1" customHeight="1" x14ac:dyDescent="0.2">
      <c r="B430" t="s">
        <v>317</v>
      </c>
      <c r="C430" s="11" t="e">
        <f>#REF!</f>
        <v>#REF!</v>
      </c>
      <c r="D430" s="12"/>
    </row>
    <row r="431" spans="1:4" ht="14.1" customHeight="1" x14ac:dyDescent="0.2">
      <c r="A431" s="1" t="s">
        <v>446</v>
      </c>
      <c r="B431" t="s">
        <v>319</v>
      </c>
      <c r="C431" s="11" t="e">
        <f>#REF!</f>
        <v>#REF!</v>
      </c>
      <c r="D431" s="12"/>
    </row>
    <row r="432" spans="1:4" ht="14.1" customHeight="1" x14ac:dyDescent="0.2">
      <c r="A432" s="1" t="s">
        <v>447</v>
      </c>
      <c r="B432" t="s">
        <v>425</v>
      </c>
      <c r="C432" s="11" t="e">
        <f>#REF!</f>
        <v>#REF!</v>
      </c>
      <c r="D432" s="12"/>
    </row>
    <row r="433" spans="1:4" ht="14.1" customHeight="1" x14ac:dyDescent="0.2">
      <c r="A433" s="1" t="s">
        <v>448</v>
      </c>
      <c r="B433" t="s">
        <v>323</v>
      </c>
      <c r="C433" s="11" t="e">
        <f>#REF!</f>
        <v>#REF!</v>
      </c>
      <c r="D433" s="12"/>
    </row>
    <row r="434" spans="1:4" ht="14.1" customHeight="1" x14ac:dyDescent="0.2">
      <c r="A434" s="1" t="s">
        <v>449</v>
      </c>
      <c r="B434" t="s">
        <v>325</v>
      </c>
      <c r="C434" s="11" t="e">
        <f>#REF!</f>
        <v>#REF!</v>
      </c>
      <c r="D434" s="12"/>
    </row>
    <row r="435" spans="1:4" ht="14.1" customHeight="1" x14ac:dyDescent="0.2">
      <c r="A435" s="1" t="s">
        <v>450</v>
      </c>
      <c r="B435" s="2" t="s">
        <v>445</v>
      </c>
      <c r="C435" s="116" t="e">
        <f>SUM(C430:C434)</f>
        <v>#REF!</v>
      </c>
      <c r="D435" s="117">
        <f>SUM(D430:D434)</f>
        <v>0</v>
      </c>
    </row>
    <row r="436" spans="1:4" ht="14.1" customHeight="1" x14ac:dyDescent="0.2">
      <c r="B436" s="2"/>
      <c r="C436" s="116"/>
      <c r="D436" s="117"/>
    </row>
    <row r="437" spans="1:4" ht="14.1" customHeight="1" x14ac:dyDescent="0.2">
      <c r="A437" s="1" t="s">
        <v>451</v>
      </c>
      <c r="B437" s="2" t="s">
        <v>444</v>
      </c>
      <c r="C437" s="116" t="e">
        <f>C435</f>
        <v>#REF!</v>
      </c>
      <c r="D437" s="117" t="e">
        <f>D435+#REF!</f>
        <v>#REF!</v>
      </c>
    </row>
    <row r="438" spans="1:4" ht="14.1" customHeight="1" x14ac:dyDescent="0.2">
      <c r="B438" s="2"/>
      <c r="C438" s="116"/>
      <c r="D438" s="117"/>
    </row>
    <row r="439" spans="1:4" ht="14.1" customHeight="1" x14ac:dyDescent="0.2">
      <c r="B439" s="2"/>
      <c r="C439" s="116"/>
      <c r="D439" s="117"/>
    </row>
    <row r="440" spans="1:4" ht="14.1" customHeight="1" x14ac:dyDescent="0.2">
      <c r="A440" s="1" t="s">
        <v>452</v>
      </c>
      <c r="B440" s="2" t="s">
        <v>453</v>
      </c>
      <c r="C440" s="116" t="e">
        <f>C368+C387+C399+C411+C426+C437</f>
        <v>#REF!</v>
      </c>
      <c r="D440" s="117" t="e">
        <f>D368+D387+D399+D411+D426+D437</f>
        <v>#REF!</v>
      </c>
    </row>
    <row r="441" spans="1:4" ht="14.1" customHeight="1" x14ac:dyDescent="0.2">
      <c r="B441" s="2"/>
      <c r="C441" s="116"/>
      <c r="D441" s="117"/>
    </row>
    <row r="442" spans="1:4" ht="14.1" customHeight="1" x14ac:dyDescent="0.2">
      <c r="B442" s="2"/>
      <c r="C442" s="116"/>
      <c r="D442" s="117"/>
    </row>
    <row r="443" spans="1:4" ht="14.1" customHeight="1" x14ac:dyDescent="0.2">
      <c r="A443" s="8"/>
      <c r="B443" s="115"/>
      <c r="C443" s="9"/>
      <c r="D443" s="10"/>
    </row>
    <row r="444" spans="1:4" ht="14.1" customHeight="1" x14ac:dyDescent="0.2">
      <c r="B444" s="2" t="s">
        <v>454</v>
      </c>
      <c r="C444" s="116"/>
      <c r="D444" s="117"/>
    </row>
    <row r="445" spans="1:4" ht="14.1" customHeight="1" x14ac:dyDescent="0.2">
      <c r="B445" s="2" t="s">
        <v>455</v>
      </c>
      <c r="C445" s="116"/>
      <c r="D445" s="117"/>
    </row>
    <row r="446" spans="1:4" ht="14.1" customHeight="1" x14ac:dyDescent="0.2">
      <c r="B446" s="21" t="s">
        <v>456</v>
      </c>
      <c r="C446" s="116"/>
      <c r="D446" s="117"/>
    </row>
    <row r="447" spans="1:4" ht="14.1" customHeight="1" x14ac:dyDescent="0.2">
      <c r="B447" t="s">
        <v>317</v>
      </c>
      <c r="C447" s="11" t="e">
        <f>#REF!</f>
        <v>#REF!</v>
      </c>
      <c r="D447" s="12"/>
    </row>
    <row r="448" spans="1:4" ht="14.1" customHeight="1" x14ac:dyDescent="0.2">
      <c r="A448" s="1" t="s">
        <v>457</v>
      </c>
      <c r="B448" t="s">
        <v>319</v>
      </c>
      <c r="C448" s="11" t="e">
        <f>#REF!</f>
        <v>#REF!</v>
      </c>
      <c r="D448" s="12"/>
    </row>
    <row r="449" spans="1:4" ht="14.1" customHeight="1" x14ac:dyDescent="0.2">
      <c r="A449" s="1" t="s">
        <v>458</v>
      </c>
      <c r="B449" t="s">
        <v>323</v>
      </c>
      <c r="C449" s="11" t="e">
        <f>#REF!</f>
        <v>#REF!</v>
      </c>
      <c r="D449" s="12"/>
    </row>
    <row r="450" spans="1:4" ht="14.1" customHeight="1" x14ac:dyDescent="0.2">
      <c r="A450" s="1" t="s">
        <v>459</v>
      </c>
      <c r="B450" t="s">
        <v>325</v>
      </c>
      <c r="C450" s="11" t="e">
        <f>#REF!</f>
        <v>#REF!</v>
      </c>
      <c r="D450" s="12"/>
    </row>
    <row r="451" spans="1:4" ht="14.1" customHeight="1" x14ac:dyDescent="0.2">
      <c r="A451" s="1" t="s">
        <v>460</v>
      </c>
      <c r="B451" s="2" t="s">
        <v>342</v>
      </c>
      <c r="C451" s="116" t="e">
        <f>SUM(C447:C450)</f>
        <v>#REF!</v>
      </c>
      <c r="D451" s="117">
        <f>SUM(D447:D450)</f>
        <v>0</v>
      </c>
    </row>
    <row r="452" spans="1:4" ht="14.1" customHeight="1" x14ac:dyDescent="0.2">
      <c r="A452" s="1" t="s">
        <v>461</v>
      </c>
      <c r="B452" t="s">
        <v>462</v>
      </c>
      <c r="C452" s="11"/>
      <c r="D452" s="12"/>
    </row>
    <row r="453" spans="1:4" ht="14.1" customHeight="1" x14ac:dyDescent="0.2">
      <c r="A453" s="1" t="s">
        <v>463</v>
      </c>
      <c r="B453" s="2" t="s">
        <v>464</v>
      </c>
      <c r="C453" s="116">
        <f>SUM(C452:C452)</f>
        <v>0</v>
      </c>
      <c r="D453" s="117">
        <f>SUM(D452:D452)</f>
        <v>0</v>
      </c>
    </row>
    <row r="454" spans="1:4" ht="14.1" customHeight="1" x14ac:dyDescent="0.2">
      <c r="A454" s="1" t="s">
        <v>465</v>
      </c>
      <c r="B454" s="2" t="s">
        <v>466</v>
      </c>
      <c r="C454" s="116" t="e">
        <f>C451+C453</f>
        <v>#REF!</v>
      </c>
      <c r="D454" s="117">
        <f>D451+D453</f>
        <v>0</v>
      </c>
    </row>
    <row r="455" spans="1:4" ht="14.1" customHeight="1" x14ac:dyDescent="0.2">
      <c r="B455" s="2"/>
      <c r="C455" s="116"/>
      <c r="D455" s="117"/>
    </row>
    <row r="456" spans="1:4" ht="14.1" customHeight="1" x14ac:dyDescent="0.2">
      <c r="B456" s="21" t="s">
        <v>467</v>
      </c>
      <c r="C456" s="116"/>
      <c r="D456" s="117"/>
    </row>
    <row r="457" spans="1:4" ht="14.1" customHeight="1" x14ac:dyDescent="0.2">
      <c r="B457" t="s">
        <v>317</v>
      </c>
      <c r="C457" s="11" t="e">
        <f>#REF!</f>
        <v>#REF!</v>
      </c>
      <c r="D457" s="12"/>
    </row>
    <row r="458" spans="1:4" ht="14.1" customHeight="1" x14ac:dyDescent="0.2">
      <c r="A458" s="1" t="s">
        <v>468</v>
      </c>
      <c r="B458" t="s">
        <v>319</v>
      </c>
      <c r="C458" s="11" t="e">
        <f>#REF!</f>
        <v>#REF!</v>
      </c>
      <c r="D458" s="12"/>
    </row>
    <row r="459" spans="1:4" ht="14.1" customHeight="1" x14ac:dyDescent="0.2">
      <c r="A459" s="1" t="s">
        <v>469</v>
      </c>
      <c r="B459" t="s">
        <v>323</v>
      </c>
      <c r="C459" s="11" t="e">
        <f>#REF!</f>
        <v>#REF!</v>
      </c>
      <c r="D459" s="12"/>
    </row>
    <row r="460" spans="1:4" ht="14.1" customHeight="1" x14ac:dyDescent="0.2">
      <c r="A460" s="1" t="s">
        <v>470</v>
      </c>
      <c r="B460" t="s">
        <v>325</v>
      </c>
      <c r="C460" s="11" t="e">
        <f>#REF!</f>
        <v>#REF!</v>
      </c>
      <c r="D460" s="12"/>
    </row>
    <row r="461" spans="1:4" ht="14.1" customHeight="1" x14ac:dyDescent="0.2">
      <c r="A461" s="1" t="s">
        <v>471</v>
      </c>
      <c r="B461" s="2" t="s">
        <v>342</v>
      </c>
      <c r="C461" s="116" t="e">
        <f>SUM(C457:C460)</f>
        <v>#REF!</v>
      </c>
      <c r="D461" s="117">
        <f>SUM(D457:D460)</f>
        <v>0</v>
      </c>
    </row>
    <row r="462" spans="1:4" ht="14.1" customHeight="1" x14ac:dyDescent="0.2">
      <c r="A462" s="1" t="s">
        <v>472</v>
      </c>
      <c r="B462" t="s">
        <v>462</v>
      </c>
      <c r="C462" s="11"/>
      <c r="D462" s="12"/>
    </row>
    <row r="463" spans="1:4" ht="14.1" customHeight="1" x14ac:dyDescent="0.2">
      <c r="A463" s="1" t="s">
        <v>473</v>
      </c>
      <c r="B463" s="2" t="s">
        <v>464</v>
      </c>
      <c r="C463" s="116">
        <f>SUM(C462:C462)</f>
        <v>0</v>
      </c>
      <c r="D463" s="117">
        <f>SUM(D462:D462)</f>
        <v>0</v>
      </c>
    </row>
    <row r="464" spans="1:4" ht="14.1" customHeight="1" x14ac:dyDescent="0.2">
      <c r="A464" s="1" t="s">
        <v>474</v>
      </c>
      <c r="B464" s="2" t="s">
        <v>475</v>
      </c>
      <c r="C464" s="116" t="e">
        <f>C461+C463</f>
        <v>#REF!</v>
      </c>
      <c r="D464" s="117">
        <f>D461+D463</f>
        <v>0</v>
      </c>
    </row>
    <row r="465" spans="1:4" ht="14.1" customHeight="1" x14ac:dyDescent="0.2">
      <c r="B465" s="2"/>
      <c r="C465" s="116"/>
      <c r="D465" s="117"/>
    </row>
    <row r="466" spans="1:4" ht="14.1" customHeight="1" x14ac:dyDescent="0.2">
      <c r="B466" s="2" t="s">
        <v>476</v>
      </c>
      <c r="C466" s="116"/>
      <c r="D466" s="117"/>
    </row>
    <row r="467" spans="1:4" ht="14.1" customHeight="1" x14ac:dyDescent="0.2">
      <c r="B467" s="21" t="s">
        <v>477</v>
      </c>
      <c r="C467" s="116"/>
      <c r="D467" s="117"/>
    </row>
    <row r="468" spans="1:4" ht="14.1" customHeight="1" x14ac:dyDescent="0.2">
      <c r="B468" t="s">
        <v>317</v>
      </c>
      <c r="C468" s="11" t="e">
        <f>#REF!</f>
        <v>#REF!</v>
      </c>
      <c r="D468" s="12"/>
    </row>
    <row r="469" spans="1:4" ht="14.1" customHeight="1" x14ac:dyDescent="0.2">
      <c r="A469" s="1" t="s">
        <v>478</v>
      </c>
      <c r="B469" t="s">
        <v>319</v>
      </c>
      <c r="C469" s="11" t="e">
        <f>#REF!</f>
        <v>#REF!</v>
      </c>
      <c r="D469" s="12"/>
    </row>
    <row r="470" spans="1:4" ht="14.1" customHeight="1" x14ac:dyDescent="0.2">
      <c r="A470" s="1" t="s">
        <v>479</v>
      </c>
      <c r="B470" t="s">
        <v>323</v>
      </c>
      <c r="C470" s="11" t="e">
        <f>#REF!</f>
        <v>#REF!</v>
      </c>
      <c r="D470" s="12"/>
    </row>
    <row r="471" spans="1:4" ht="14.1" customHeight="1" x14ac:dyDescent="0.2">
      <c r="A471" s="1" t="s">
        <v>480</v>
      </c>
      <c r="B471" t="s">
        <v>325</v>
      </c>
      <c r="C471" s="11" t="e">
        <f>#REF!</f>
        <v>#REF!</v>
      </c>
      <c r="D471" s="12"/>
    </row>
    <row r="472" spans="1:4" ht="14.1" customHeight="1" x14ac:dyDescent="0.2">
      <c r="A472" s="1" t="s">
        <v>481</v>
      </c>
      <c r="B472" s="2" t="s">
        <v>342</v>
      </c>
      <c r="C472" s="116" t="e">
        <f>SUM(C468:C471)</f>
        <v>#REF!</v>
      </c>
      <c r="D472" s="117">
        <f>SUM(D468:D471)</f>
        <v>0</v>
      </c>
    </row>
    <row r="473" spans="1:4" ht="14.1" customHeight="1" x14ac:dyDescent="0.2">
      <c r="A473" s="1" t="s">
        <v>482</v>
      </c>
      <c r="B473" t="s">
        <v>462</v>
      </c>
      <c r="C473" s="11"/>
      <c r="D473" s="12"/>
    </row>
    <row r="474" spans="1:4" ht="14.1" customHeight="1" x14ac:dyDescent="0.2">
      <c r="A474" s="1" t="s">
        <v>483</v>
      </c>
      <c r="B474" s="2" t="s">
        <v>484</v>
      </c>
      <c r="C474" s="116">
        <f>SUM(C473:C473)</f>
        <v>0</v>
      </c>
      <c r="D474" s="117">
        <f>SUM(D473:D473)</f>
        <v>0</v>
      </c>
    </row>
    <row r="475" spans="1:4" ht="14.1" customHeight="1" x14ac:dyDescent="0.2">
      <c r="A475" s="1" t="s">
        <v>485</v>
      </c>
      <c r="B475" s="2" t="s">
        <v>486</v>
      </c>
      <c r="C475" s="116" t="e">
        <f>C472+C474</f>
        <v>#REF!</v>
      </c>
      <c r="D475" s="117">
        <f>D472+D474</f>
        <v>0</v>
      </c>
    </row>
    <row r="476" spans="1:4" ht="14.1" customHeight="1" x14ac:dyDescent="0.2">
      <c r="B476" s="2"/>
      <c r="C476" s="116"/>
      <c r="D476" s="117"/>
    </row>
    <row r="477" spans="1:4" ht="14.1" customHeight="1" x14ac:dyDescent="0.2">
      <c r="B477" s="21" t="s">
        <v>487</v>
      </c>
      <c r="C477" s="116"/>
      <c r="D477" s="117"/>
    </row>
    <row r="478" spans="1:4" ht="14.1" customHeight="1" x14ac:dyDescent="0.2">
      <c r="B478" t="s">
        <v>317</v>
      </c>
      <c r="C478" s="11" t="e">
        <f>#REF!</f>
        <v>#REF!</v>
      </c>
      <c r="D478" s="12"/>
    </row>
    <row r="479" spans="1:4" ht="14.1" customHeight="1" x14ac:dyDescent="0.2">
      <c r="A479" s="1" t="s">
        <v>488</v>
      </c>
      <c r="B479" t="s">
        <v>319</v>
      </c>
      <c r="C479" s="11" t="e">
        <f>#REF!</f>
        <v>#REF!</v>
      </c>
      <c r="D479" s="12"/>
    </row>
    <row r="480" spans="1:4" ht="14.1" customHeight="1" x14ac:dyDescent="0.2">
      <c r="A480" s="1" t="s">
        <v>489</v>
      </c>
      <c r="B480" t="s">
        <v>323</v>
      </c>
      <c r="C480" s="11" t="e">
        <f>#REF!</f>
        <v>#REF!</v>
      </c>
      <c r="D480" s="12"/>
    </row>
    <row r="481" spans="1:4" ht="14.1" customHeight="1" x14ac:dyDescent="0.2">
      <c r="A481" s="1" t="s">
        <v>490</v>
      </c>
      <c r="B481" t="s">
        <v>325</v>
      </c>
      <c r="C481" s="11" t="e">
        <f>#REF!</f>
        <v>#REF!</v>
      </c>
      <c r="D481" s="12"/>
    </row>
    <row r="482" spans="1:4" ht="14.1" customHeight="1" x14ac:dyDescent="0.2">
      <c r="A482" s="1" t="s">
        <v>491</v>
      </c>
      <c r="B482" s="2" t="s">
        <v>342</v>
      </c>
      <c r="C482" s="116" t="e">
        <f>SUM(C478:C481)</f>
        <v>#REF!</v>
      </c>
      <c r="D482" s="117">
        <f>SUM(D478:D481)</f>
        <v>0</v>
      </c>
    </row>
    <row r="483" spans="1:4" ht="14.1" customHeight="1" x14ac:dyDescent="0.2">
      <c r="A483" s="1" t="s">
        <v>492</v>
      </c>
      <c r="B483" t="s">
        <v>462</v>
      </c>
      <c r="C483" s="11"/>
      <c r="D483" s="12"/>
    </row>
    <row r="484" spans="1:4" ht="14.1" customHeight="1" x14ac:dyDescent="0.2">
      <c r="A484" s="1" t="s">
        <v>493</v>
      </c>
      <c r="B484" s="2" t="s">
        <v>464</v>
      </c>
      <c r="C484" s="116">
        <f>SUM(C483:C483)</f>
        <v>0</v>
      </c>
      <c r="D484" s="117">
        <f>SUM(D483:D483)</f>
        <v>0</v>
      </c>
    </row>
    <row r="485" spans="1:4" ht="14.1" customHeight="1" x14ac:dyDescent="0.2">
      <c r="A485" s="1" t="s">
        <v>494</v>
      </c>
      <c r="B485" s="2" t="s">
        <v>487</v>
      </c>
      <c r="C485" s="116" t="e">
        <f>C482+C484</f>
        <v>#REF!</v>
      </c>
      <c r="D485" s="117">
        <f>D482+D484</f>
        <v>0</v>
      </c>
    </row>
    <row r="486" spans="1:4" ht="14.1" customHeight="1" x14ac:dyDescent="0.2">
      <c r="B486" s="2"/>
      <c r="C486" s="116"/>
      <c r="D486" s="117"/>
    </row>
    <row r="487" spans="1:4" ht="14.1" customHeight="1" x14ac:dyDescent="0.2">
      <c r="B487" s="21" t="s">
        <v>495</v>
      </c>
      <c r="C487" s="116"/>
      <c r="D487" s="117"/>
    </row>
    <row r="488" spans="1:4" ht="14.1" customHeight="1" x14ac:dyDescent="0.2">
      <c r="B488" t="s">
        <v>496</v>
      </c>
      <c r="C488" s="11" t="e">
        <f>Ympäristötuotot!#REF!</f>
        <v>#REF!</v>
      </c>
      <c r="D488" s="12"/>
    </row>
    <row r="489" spans="1:4" ht="14.1" customHeight="1" x14ac:dyDescent="0.2">
      <c r="A489" s="1" t="s">
        <v>497</v>
      </c>
      <c r="B489" t="s">
        <v>498</v>
      </c>
      <c r="C489" s="11" t="e">
        <f>Ympäristötuotot!#REF!</f>
        <v>#REF!</v>
      </c>
      <c r="D489" s="12"/>
    </row>
    <row r="490" spans="1:4" ht="14.1" customHeight="1" x14ac:dyDescent="0.2">
      <c r="A490" s="1" t="s">
        <v>499</v>
      </c>
      <c r="B490" t="s">
        <v>500</v>
      </c>
      <c r="C490" s="11" t="e">
        <f>Ympäristötuotot!#REF!</f>
        <v>#REF!</v>
      </c>
      <c r="D490" s="12"/>
    </row>
    <row r="491" spans="1:4" ht="14.1" customHeight="1" x14ac:dyDescent="0.2">
      <c r="A491" s="1" t="s">
        <v>501</v>
      </c>
      <c r="B491" s="2" t="s">
        <v>495</v>
      </c>
      <c r="C491" s="116" t="e">
        <f>SUM(C488:C490)</f>
        <v>#REF!</v>
      </c>
      <c r="D491" s="117">
        <f>SUM(D488:D490)</f>
        <v>0</v>
      </c>
    </row>
    <row r="492" spans="1:4" ht="14.1" customHeight="1" x14ac:dyDescent="0.2">
      <c r="B492" s="2"/>
      <c r="C492" s="116"/>
      <c r="D492" s="117"/>
    </row>
    <row r="493" spans="1:4" ht="14.1" customHeight="1" x14ac:dyDescent="0.2">
      <c r="A493" s="1" t="s">
        <v>502</v>
      </c>
      <c r="B493" s="2" t="s">
        <v>503</v>
      </c>
      <c r="C493" s="116" t="e">
        <f>SUM(C485,C491)</f>
        <v>#REF!</v>
      </c>
      <c r="D493" s="117" t="e">
        <f>SUM(D485,D491,#REF!)</f>
        <v>#REF!</v>
      </c>
    </row>
    <row r="494" spans="1:4" ht="14.1" customHeight="1" x14ac:dyDescent="0.2">
      <c r="B494" s="2"/>
      <c r="C494" s="116"/>
      <c r="D494" s="117"/>
    </row>
    <row r="495" spans="1:4" ht="14.1" customHeight="1" x14ac:dyDescent="0.2">
      <c r="B495" s="21" t="s">
        <v>504</v>
      </c>
      <c r="C495" s="116"/>
      <c r="D495" s="117"/>
    </row>
    <row r="496" spans="1:4" ht="14.1" customHeight="1" x14ac:dyDescent="0.2">
      <c r="A496" s="1" t="s">
        <v>505</v>
      </c>
      <c r="B496" t="s">
        <v>506</v>
      </c>
      <c r="C496" s="11" t="e">
        <f>#REF!</f>
        <v>#REF!</v>
      </c>
      <c r="D496" s="12"/>
    </row>
    <row r="497" spans="1:4" ht="14.1" customHeight="1" x14ac:dyDescent="0.2">
      <c r="A497" s="1" t="s">
        <v>507</v>
      </c>
      <c r="B497" t="s">
        <v>508</v>
      </c>
      <c r="C497" s="11" t="e">
        <f>#REF!</f>
        <v>#REF!</v>
      </c>
      <c r="D497" s="12"/>
    </row>
    <row r="498" spans="1:4" ht="14.1" customHeight="1" x14ac:dyDescent="0.2">
      <c r="A498" s="1" t="s">
        <v>509</v>
      </c>
      <c r="B498" t="s">
        <v>510</v>
      </c>
      <c r="C498" s="11" t="e">
        <f>#REF!</f>
        <v>#REF!</v>
      </c>
      <c r="D498" s="12"/>
    </row>
    <row r="499" spans="1:4" ht="14.1" customHeight="1" x14ac:dyDescent="0.2">
      <c r="A499" s="1" t="s">
        <v>511</v>
      </c>
      <c r="B499" t="s">
        <v>512</v>
      </c>
      <c r="C499" s="11" t="e">
        <f>#REF!</f>
        <v>#REF!</v>
      </c>
      <c r="D499" s="12"/>
    </row>
    <row r="500" spans="1:4" ht="14.1" customHeight="1" x14ac:dyDescent="0.2">
      <c r="A500" s="1" t="s">
        <v>513</v>
      </c>
      <c r="B500" s="2" t="s">
        <v>514</v>
      </c>
      <c r="C500" s="116" t="e">
        <f>SUM(C496:C499)</f>
        <v>#REF!</v>
      </c>
      <c r="D500" s="117">
        <f>SUM(D496:D499)</f>
        <v>0</v>
      </c>
    </row>
    <row r="501" spans="1:4" ht="14.1" customHeight="1" x14ac:dyDescent="0.2">
      <c r="B501" s="2"/>
      <c r="C501" s="116"/>
      <c r="D501" s="117"/>
    </row>
    <row r="502" spans="1:4" ht="14.1" customHeight="1" x14ac:dyDescent="0.2">
      <c r="B502" s="21" t="s">
        <v>515</v>
      </c>
      <c r="C502" s="116"/>
      <c r="D502" s="117"/>
    </row>
    <row r="503" spans="1:4" ht="14.1" customHeight="1" x14ac:dyDescent="0.2">
      <c r="A503" s="1" t="s">
        <v>516</v>
      </c>
      <c r="B503" t="s">
        <v>517</v>
      </c>
      <c r="C503" s="11" t="e">
        <f>#REF!</f>
        <v>#REF!</v>
      </c>
      <c r="D503" s="12"/>
    </row>
    <row r="504" spans="1:4" ht="14.1" customHeight="1" x14ac:dyDescent="0.2">
      <c r="A504" s="1" t="s">
        <v>518</v>
      </c>
      <c r="B504" t="s">
        <v>519</v>
      </c>
      <c r="C504" s="11" t="e">
        <f>#REF!</f>
        <v>#REF!</v>
      </c>
      <c r="D504" s="12"/>
    </row>
    <row r="505" spans="1:4" ht="14.1" customHeight="1" x14ac:dyDescent="0.2">
      <c r="A505" s="1" t="s">
        <v>520</v>
      </c>
      <c r="B505" t="s">
        <v>521</v>
      </c>
      <c r="C505" s="11" t="e">
        <f>#REF!</f>
        <v>#REF!</v>
      </c>
      <c r="D505" s="12"/>
    </row>
    <row r="506" spans="1:4" ht="14.1" customHeight="1" x14ac:dyDescent="0.2">
      <c r="A506" s="1" t="s">
        <v>522</v>
      </c>
      <c r="B506" t="s">
        <v>523</v>
      </c>
      <c r="C506" s="11" t="e">
        <f>#REF!</f>
        <v>#REF!</v>
      </c>
      <c r="D506" s="12"/>
    </row>
    <row r="507" spans="1:4" ht="14.1" customHeight="1" x14ac:dyDescent="0.2">
      <c r="A507" s="1" t="s">
        <v>524</v>
      </c>
      <c r="B507" s="2" t="s">
        <v>525</v>
      </c>
      <c r="C507" s="116" t="e">
        <f>SUM(C503:C506)</f>
        <v>#REF!</v>
      </c>
      <c r="D507" s="117">
        <f>SUM(D503:D506)</f>
        <v>0</v>
      </c>
    </row>
    <row r="508" spans="1:4" ht="14.1" customHeight="1" x14ac:dyDescent="0.2">
      <c r="B508" s="2"/>
      <c r="C508" s="116"/>
      <c r="D508" s="117"/>
    </row>
    <row r="509" spans="1:4" ht="14.1" customHeight="1" x14ac:dyDescent="0.2">
      <c r="B509" s="21" t="s">
        <v>526</v>
      </c>
      <c r="C509" s="116"/>
      <c r="D509" s="117"/>
    </row>
    <row r="510" spans="1:4" ht="14.1" customHeight="1" x14ac:dyDescent="0.2">
      <c r="A510" s="1" t="s">
        <v>527</v>
      </c>
      <c r="B510" t="s">
        <v>528</v>
      </c>
      <c r="C510" s="11" t="e">
        <f>#REF!</f>
        <v>#REF!</v>
      </c>
      <c r="D510" s="12"/>
    </row>
    <row r="511" spans="1:4" ht="14.1" customHeight="1" x14ac:dyDescent="0.2">
      <c r="A511" s="1" t="s">
        <v>529</v>
      </c>
      <c r="B511" t="s">
        <v>530</v>
      </c>
      <c r="C511" s="11" t="e">
        <f>#REF!</f>
        <v>#REF!</v>
      </c>
      <c r="D511" s="12"/>
    </row>
    <row r="512" spans="1:4" ht="14.1" customHeight="1" x14ac:dyDescent="0.2">
      <c r="A512" s="1" t="s">
        <v>531</v>
      </c>
      <c r="B512" t="s">
        <v>532</v>
      </c>
      <c r="C512" s="11" t="e">
        <f>#REF!</f>
        <v>#REF!</v>
      </c>
      <c r="D512" s="12"/>
    </row>
    <row r="513" spans="1:4" ht="14.1" customHeight="1" x14ac:dyDescent="0.2">
      <c r="A513" s="1" t="s">
        <v>533</v>
      </c>
      <c r="B513" t="s">
        <v>534</v>
      </c>
      <c r="C513" s="11" t="e">
        <f>#REF!</f>
        <v>#REF!</v>
      </c>
      <c r="D513" s="12"/>
    </row>
    <row r="514" spans="1:4" ht="14.1" customHeight="1" x14ac:dyDescent="0.2">
      <c r="A514" s="1" t="s">
        <v>535</v>
      </c>
      <c r="B514" s="2" t="s">
        <v>526</v>
      </c>
      <c r="C514" s="116" t="e">
        <f>SUM(C510:C513)</f>
        <v>#REF!</v>
      </c>
      <c r="D514" s="117">
        <f>SUM(D510:D513)</f>
        <v>0</v>
      </c>
    </row>
    <row r="515" spans="1:4" ht="14.1" customHeight="1" x14ac:dyDescent="0.2">
      <c r="B515" s="2"/>
      <c r="C515" s="116"/>
      <c r="D515" s="117"/>
    </row>
    <row r="516" spans="1:4" ht="14.1" customHeight="1" x14ac:dyDescent="0.2">
      <c r="A516" s="1" t="s">
        <v>536</v>
      </c>
      <c r="B516" s="2" t="s">
        <v>537</v>
      </c>
      <c r="C516" s="116" t="e">
        <f>C454+C464+C475+C493+C500+C507+C514</f>
        <v>#REF!</v>
      </c>
      <c r="D516" s="117" t="e">
        <f>D454+D464+D475+#REF!+D493+D500+D507+D514</f>
        <v>#REF!</v>
      </c>
    </row>
    <row r="517" spans="1:4" ht="14.1" customHeight="1" x14ac:dyDescent="0.2">
      <c r="B517" s="2"/>
      <c r="C517" s="116"/>
      <c r="D517" s="117"/>
    </row>
    <row r="518" spans="1:4" ht="14.1" customHeight="1" x14ac:dyDescent="0.2">
      <c r="A518" s="1" t="s">
        <v>538</v>
      </c>
      <c r="B518" s="2" t="s">
        <v>313</v>
      </c>
      <c r="C518" s="116" t="e">
        <f>C345+C440+C516</f>
        <v>#REF!</v>
      </c>
      <c r="D518" s="117" t="e">
        <f>D345+D440+D516</f>
        <v>#REF!</v>
      </c>
    </row>
    <row r="519" spans="1:4" ht="14.1" customHeight="1" x14ac:dyDescent="0.2">
      <c r="B519" s="2"/>
      <c r="C519" s="116"/>
      <c r="D519" s="117"/>
    </row>
    <row r="520" spans="1:4" ht="14.1" customHeight="1" x14ac:dyDescent="0.2">
      <c r="B520" s="2" t="s">
        <v>539</v>
      </c>
      <c r="C520" s="116"/>
      <c r="D520" s="117"/>
    </row>
    <row r="521" spans="1:4" ht="14.1" customHeight="1" x14ac:dyDescent="0.2">
      <c r="B521" s="2"/>
      <c r="C521" s="116"/>
      <c r="D521" s="117"/>
    </row>
    <row r="522" spans="1:4" ht="14.1" customHeight="1" x14ac:dyDescent="0.2">
      <c r="B522" s="21" t="s">
        <v>540</v>
      </c>
      <c r="C522" s="116"/>
      <c r="D522" s="117"/>
    </row>
    <row r="523" spans="1:4" ht="14.1" customHeight="1" x14ac:dyDescent="0.2">
      <c r="A523" s="1" t="s">
        <v>541</v>
      </c>
      <c r="B523" t="s">
        <v>542</v>
      </c>
      <c r="C523" s="11" t="e">
        <f>#REF!</f>
        <v>#REF!</v>
      </c>
      <c r="D523" s="12"/>
    </row>
    <row r="524" spans="1:4" ht="14.1" customHeight="1" x14ac:dyDescent="0.2">
      <c r="A524" s="1" t="s">
        <v>543</v>
      </c>
      <c r="B524" s="2" t="s">
        <v>542</v>
      </c>
      <c r="C524" s="116" t="e">
        <f>SUM(C523:C523)</f>
        <v>#REF!</v>
      </c>
      <c r="D524" s="117">
        <f>SUM(D523:D523)</f>
        <v>0</v>
      </c>
    </row>
    <row r="525" spans="1:4" ht="14.1" customHeight="1" x14ac:dyDescent="0.2">
      <c r="B525" s="2"/>
      <c r="C525" s="116"/>
      <c r="D525" s="117"/>
    </row>
    <row r="526" spans="1:4" ht="14.1" customHeight="1" x14ac:dyDescent="0.2">
      <c r="B526" s="21" t="s">
        <v>544</v>
      </c>
      <c r="C526" s="116"/>
      <c r="D526" s="117"/>
    </row>
    <row r="527" spans="1:4" ht="14.1" customHeight="1" x14ac:dyDescent="0.2">
      <c r="A527" s="1" t="s">
        <v>545</v>
      </c>
      <c r="B527" t="s">
        <v>546</v>
      </c>
      <c r="C527" s="11" t="e">
        <f>#REF!</f>
        <v>#REF!</v>
      </c>
      <c r="D527" s="12"/>
    </row>
    <row r="528" spans="1:4" ht="14.1" customHeight="1" x14ac:dyDescent="0.2">
      <c r="A528" s="1" t="s">
        <v>547</v>
      </c>
      <c r="B528" s="2" t="s">
        <v>546</v>
      </c>
      <c r="C528" s="116" t="e">
        <f>SUM(C527:C527)</f>
        <v>#REF!</v>
      </c>
      <c r="D528" s="117">
        <f>SUM(D527:D527)</f>
        <v>0</v>
      </c>
    </row>
    <row r="529" spans="1:4" ht="14.1" customHeight="1" x14ac:dyDescent="0.2">
      <c r="B529" s="2"/>
      <c r="C529" s="116"/>
      <c r="D529" s="117"/>
    </row>
    <row r="530" spans="1:4" ht="14.1" customHeight="1" x14ac:dyDescent="0.2">
      <c r="B530" s="21" t="s">
        <v>548</v>
      </c>
      <c r="C530" s="116"/>
      <c r="D530" s="117"/>
    </row>
    <row r="531" spans="1:4" ht="14.1" customHeight="1" x14ac:dyDescent="0.2">
      <c r="A531" s="1" t="s">
        <v>549</v>
      </c>
      <c r="B531" t="s">
        <v>550</v>
      </c>
      <c r="C531" s="11" t="e">
        <f>#REF!</f>
        <v>#REF!</v>
      </c>
      <c r="D531" s="12"/>
    </row>
    <row r="532" spans="1:4" ht="14.1" customHeight="1" x14ac:dyDescent="0.2">
      <c r="A532" s="1" t="s">
        <v>551</v>
      </c>
      <c r="B532" s="2" t="s">
        <v>548</v>
      </c>
      <c r="C532" s="116" t="e">
        <f>SUM(C531:C531)</f>
        <v>#REF!</v>
      </c>
      <c r="D532" s="117">
        <f>SUM(D531:D531)</f>
        <v>0</v>
      </c>
    </row>
    <row r="533" spans="1:4" ht="14.1" customHeight="1" x14ac:dyDescent="0.2">
      <c r="B533" s="2"/>
      <c r="C533" s="116"/>
      <c r="D533" s="117"/>
    </row>
    <row r="534" spans="1:4" ht="14.1" customHeight="1" x14ac:dyDescent="0.2">
      <c r="A534" s="1" t="s">
        <v>552</v>
      </c>
      <c r="B534" s="2" t="s">
        <v>539</v>
      </c>
      <c r="C534" s="116" t="e">
        <f>C524+C528+C532</f>
        <v>#REF!</v>
      </c>
      <c r="D534" s="117">
        <f>D524+D528+D532</f>
        <v>0</v>
      </c>
    </row>
    <row r="535" spans="1:4" ht="14.1" customHeight="1" x14ac:dyDescent="0.2">
      <c r="B535" s="2"/>
      <c r="C535" s="116"/>
      <c r="D535" s="117"/>
    </row>
    <row r="536" spans="1:4" ht="14.1" customHeight="1" x14ac:dyDescent="0.2">
      <c r="B536" s="2"/>
      <c r="C536" s="116"/>
      <c r="D536" s="117"/>
    </row>
    <row r="537" spans="1:4" ht="14.1" customHeight="1" x14ac:dyDescent="0.2">
      <c r="A537" s="8"/>
      <c r="B537" s="115"/>
      <c r="C537" s="9"/>
      <c r="D537" s="10"/>
    </row>
    <row r="538" spans="1:4" ht="14.1" customHeight="1" x14ac:dyDescent="0.2">
      <c r="B538" s="2" t="s">
        <v>553</v>
      </c>
      <c r="C538" s="116"/>
      <c r="D538" s="117"/>
    </row>
    <row r="539" spans="1:4" ht="14.1" customHeight="1" x14ac:dyDescent="0.2">
      <c r="B539" s="21" t="s">
        <v>554</v>
      </c>
      <c r="C539" s="116"/>
      <c r="D539" s="117"/>
    </row>
    <row r="540" spans="1:4" ht="14.1" customHeight="1" x14ac:dyDescent="0.2">
      <c r="A540" s="1" t="s">
        <v>555</v>
      </c>
      <c r="B540" t="s">
        <v>556</v>
      </c>
      <c r="C540" s="11" t="e">
        <f>#REF!</f>
        <v>#REF!</v>
      </c>
      <c r="D540" s="12"/>
    </row>
    <row r="541" spans="1:4" ht="14.1" customHeight="1" x14ac:dyDescent="0.2">
      <c r="A541" s="1" t="s">
        <v>557</v>
      </c>
      <c r="B541" t="s">
        <v>558</v>
      </c>
      <c r="C541" s="11" t="e">
        <f>#REF!</f>
        <v>#REF!</v>
      </c>
      <c r="D541" s="12"/>
    </row>
    <row r="542" spans="1:4" ht="14.1" customHeight="1" x14ac:dyDescent="0.2">
      <c r="A542" s="1" t="s">
        <v>559</v>
      </c>
      <c r="B542" t="s">
        <v>560</v>
      </c>
      <c r="C542" s="11" t="e">
        <f>#REF!</f>
        <v>#REF!</v>
      </c>
      <c r="D542" s="12"/>
    </row>
    <row r="543" spans="1:4" ht="14.1" customHeight="1" x14ac:dyDescent="0.2">
      <c r="A543" s="1" t="s">
        <v>561</v>
      </c>
      <c r="B543" t="s">
        <v>562</v>
      </c>
      <c r="C543" s="11" t="e">
        <f>#REF!</f>
        <v>#REF!</v>
      </c>
      <c r="D543" s="12"/>
    </row>
    <row r="544" spans="1:4" ht="14.1" customHeight="1" x14ac:dyDescent="0.2">
      <c r="A544" s="1" t="s">
        <v>563</v>
      </c>
      <c r="B544" t="s">
        <v>564</v>
      </c>
      <c r="C544" s="11" t="e">
        <f>#REF!</f>
        <v>#REF!</v>
      </c>
      <c r="D544" s="12"/>
    </row>
    <row r="545" spans="1:4" ht="14.1" customHeight="1" x14ac:dyDescent="0.2">
      <c r="A545" s="1" t="s">
        <v>565</v>
      </c>
      <c r="B545" s="2" t="s">
        <v>566</v>
      </c>
      <c r="C545" s="116" t="e">
        <f>SUM(C540:C544)</f>
        <v>#REF!</v>
      </c>
      <c r="D545" s="117">
        <f>SUM(D540:D544)</f>
        <v>0</v>
      </c>
    </row>
    <row r="546" spans="1:4" ht="14.1" customHeight="1" x14ac:dyDescent="0.2">
      <c r="B546" s="2"/>
      <c r="C546" s="116"/>
      <c r="D546" s="117"/>
    </row>
    <row r="547" spans="1:4" ht="14.1" customHeight="1" x14ac:dyDescent="0.2">
      <c r="B547" s="2" t="s">
        <v>567</v>
      </c>
      <c r="C547" s="116"/>
      <c r="D547" s="117"/>
    </row>
    <row r="548" spans="1:4" ht="14.1" customHeight="1" x14ac:dyDescent="0.2">
      <c r="B548" s="2" t="s">
        <v>568</v>
      </c>
      <c r="C548" s="116"/>
      <c r="D548" s="117"/>
    </row>
    <row r="549" spans="1:4" ht="14.1" customHeight="1" x14ac:dyDescent="0.2">
      <c r="B549" s="21" t="s">
        <v>569</v>
      </c>
      <c r="C549" s="116"/>
      <c r="D549" s="117"/>
    </row>
    <row r="550" spans="1:4" ht="14.1" customHeight="1" x14ac:dyDescent="0.2">
      <c r="A550" s="1" t="s">
        <v>570</v>
      </c>
      <c r="B550" t="s">
        <v>571</v>
      </c>
      <c r="C550" s="11" t="e">
        <f>#REF!</f>
        <v>#REF!</v>
      </c>
      <c r="D550" s="12"/>
    </row>
    <row r="551" spans="1:4" ht="14.1" customHeight="1" x14ac:dyDescent="0.2">
      <c r="A551" s="1" t="s">
        <v>572</v>
      </c>
      <c r="B551" t="s">
        <v>573</v>
      </c>
      <c r="C551" s="11" t="e">
        <f>#REF!</f>
        <v>#REF!</v>
      </c>
      <c r="D551" s="12"/>
    </row>
    <row r="552" spans="1:4" ht="14.1" customHeight="1" x14ac:dyDescent="0.2">
      <c r="A552" s="1" t="s">
        <v>574</v>
      </c>
      <c r="B552" t="s">
        <v>575</v>
      </c>
      <c r="C552" s="11" t="e">
        <f>#REF!</f>
        <v>#REF!</v>
      </c>
      <c r="D552" s="12"/>
    </row>
    <row r="553" spans="1:4" ht="14.1" customHeight="1" x14ac:dyDescent="0.2">
      <c r="A553" s="1" t="s">
        <v>576</v>
      </c>
      <c r="B553" t="s">
        <v>577</v>
      </c>
      <c r="C553" s="11" t="e">
        <f>#REF!</f>
        <v>#REF!</v>
      </c>
      <c r="D553" s="12"/>
    </row>
    <row r="554" spans="1:4" ht="14.1" customHeight="1" x14ac:dyDescent="0.2">
      <c r="A554" s="1" t="s">
        <v>578</v>
      </c>
      <c r="B554" s="2" t="s">
        <v>569</v>
      </c>
      <c r="C554" s="116" t="e">
        <f>SUM(C550:C553)</f>
        <v>#REF!</v>
      </c>
      <c r="D554" s="117">
        <f>SUM(D550:D553)</f>
        <v>0</v>
      </c>
    </row>
    <row r="555" spans="1:4" ht="14.1" customHeight="1" x14ac:dyDescent="0.2">
      <c r="B555" s="2"/>
      <c r="C555" s="116"/>
      <c r="D555" s="117"/>
    </row>
    <row r="556" spans="1:4" ht="14.1" customHeight="1" x14ac:dyDescent="0.2">
      <c r="B556" s="21" t="s">
        <v>579</v>
      </c>
      <c r="C556" s="116"/>
      <c r="D556" s="117"/>
    </row>
    <row r="557" spans="1:4" ht="14.1" customHeight="1" x14ac:dyDescent="0.2">
      <c r="A557" s="1" t="s">
        <v>580</v>
      </c>
      <c r="B557" t="s">
        <v>581</v>
      </c>
      <c r="C557" s="11" t="e">
        <f>#REF!</f>
        <v>#REF!</v>
      </c>
      <c r="D557" s="12"/>
    </row>
    <row r="558" spans="1:4" ht="14.1" customHeight="1" x14ac:dyDescent="0.2">
      <c r="A558" s="1" t="s">
        <v>582</v>
      </c>
      <c r="B558" t="s">
        <v>583</v>
      </c>
      <c r="C558" s="11" t="e">
        <f>#REF!</f>
        <v>#REF!</v>
      </c>
      <c r="D558" s="12"/>
    </row>
    <row r="559" spans="1:4" ht="14.1" customHeight="1" x14ac:dyDescent="0.2">
      <c r="A559" s="1" t="s">
        <v>584</v>
      </c>
      <c r="B559" t="s">
        <v>585</v>
      </c>
      <c r="C559" s="11" t="e">
        <f>#REF!</f>
        <v>#REF!</v>
      </c>
      <c r="D559" s="12"/>
    </row>
    <row r="560" spans="1:4" ht="14.1" customHeight="1" x14ac:dyDescent="0.2">
      <c r="A560" s="1" t="s">
        <v>586</v>
      </c>
      <c r="B560" t="s">
        <v>587</v>
      </c>
      <c r="C560" s="11" t="e">
        <f>#REF!</f>
        <v>#REF!</v>
      </c>
      <c r="D560" s="12"/>
    </row>
    <row r="561" spans="1:4" ht="14.1" customHeight="1" x14ac:dyDescent="0.2">
      <c r="A561" s="1" t="s">
        <v>588</v>
      </c>
      <c r="B561" s="2" t="s">
        <v>589</v>
      </c>
      <c r="C561" s="116" t="e">
        <f>SUM(C557:C560)</f>
        <v>#REF!</v>
      </c>
      <c r="D561" s="117">
        <f>SUM(D557:D560)</f>
        <v>0</v>
      </c>
    </row>
    <row r="562" spans="1:4" ht="14.1" customHeight="1" x14ac:dyDescent="0.2">
      <c r="B562" s="2"/>
      <c r="C562" s="116"/>
      <c r="D562" s="117"/>
    </row>
    <row r="563" spans="1:4" ht="14.1" customHeight="1" x14ac:dyDescent="0.2">
      <c r="B563" s="21" t="s">
        <v>590</v>
      </c>
      <c r="C563" s="116"/>
      <c r="D563" s="117"/>
    </row>
    <row r="564" spans="1:4" ht="14.1" customHeight="1" x14ac:dyDescent="0.2">
      <c r="A564" s="1" t="s">
        <v>591</v>
      </c>
      <c r="B564" t="s">
        <v>592</v>
      </c>
      <c r="C564" s="11" t="e">
        <f>#REF!</f>
        <v>#REF!</v>
      </c>
      <c r="D564" s="12"/>
    </row>
    <row r="565" spans="1:4" ht="14.1" customHeight="1" x14ac:dyDescent="0.2">
      <c r="A565" s="1" t="s">
        <v>593</v>
      </c>
      <c r="B565" t="s">
        <v>530</v>
      </c>
      <c r="C565" s="11" t="e">
        <f>#REF!</f>
        <v>#REF!</v>
      </c>
      <c r="D565" s="12"/>
    </row>
    <row r="566" spans="1:4" ht="14.1" customHeight="1" x14ac:dyDescent="0.2">
      <c r="A566" s="1" t="s">
        <v>594</v>
      </c>
      <c r="B566" t="s">
        <v>532</v>
      </c>
      <c r="C566" s="11" t="e">
        <f>#REF!</f>
        <v>#REF!</v>
      </c>
      <c r="D566" s="12"/>
    </row>
    <row r="567" spans="1:4" ht="14.1" customHeight="1" x14ac:dyDescent="0.2">
      <c r="A567" s="1" t="s">
        <v>595</v>
      </c>
      <c r="B567" t="s">
        <v>526</v>
      </c>
      <c r="C567" s="11" t="e">
        <f>#REF!</f>
        <v>#REF!</v>
      </c>
      <c r="D567" s="12"/>
    </row>
    <row r="568" spans="1:4" ht="14.1" customHeight="1" x14ac:dyDescent="0.2">
      <c r="A568" s="1" t="s">
        <v>596</v>
      </c>
      <c r="B568" s="2" t="s">
        <v>526</v>
      </c>
      <c r="C568" s="116" t="e">
        <f>SUM(C564:C567)</f>
        <v>#REF!</v>
      </c>
      <c r="D568" s="117">
        <f>SUM(D564:D567)</f>
        <v>0</v>
      </c>
    </row>
    <row r="569" spans="1:4" ht="14.1" customHeight="1" x14ac:dyDescent="0.2">
      <c r="B569" s="2"/>
      <c r="C569" s="116"/>
      <c r="D569" s="117"/>
    </row>
    <row r="570" spans="1:4" ht="14.1" customHeight="1" x14ac:dyDescent="0.2">
      <c r="B570" s="2" t="s">
        <v>597</v>
      </c>
      <c r="C570" s="116"/>
      <c r="D570" s="117"/>
    </row>
    <row r="571" spans="1:4" ht="14.1" customHeight="1" x14ac:dyDescent="0.2">
      <c r="A571" s="1" t="s">
        <v>598</v>
      </c>
      <c r="B571" t="s">
        <v>599</v>
      </c>
      <c r="C571" s="11" t="e">
        <f>#REF!</f>
        <v>#REF!</v>
      </c>
      <c r="D571" s="12"/>
    </row>
    <row r="572" spans="1:4" ht="14.1" customHeight="1" x14ac:dyDescent="0.2">
      <c r="A572" s="1" t="s">
        <v>600</v>
      </c>
      <c r="B572" t="s">
        <v>601</v>
      </c>
      <c r="C572" s="11" t="e">
        <f>#REF!</f>
        <v>#REF!</v>
      </c>
      <c r="D572" s="12"/>
    </row>
    <row r="573" spans="1:4" ht="14.1" customHeight="1" x14ac:dyDescent="0.2">
      <c r="A573" s="1" t="s">
        <v>602</v>
      </c>
      <c r="B573" t="s">
        <v>603</v>
      </c>
      <c r="C573" s="11" t="e">
        <f>#REF!</f>
        <v>#REF!</v>
      </c>
      <c r="D573" s="12"/>
    </row>
    <row r="574" spans="1:4" ht="14.1" customHeight="1" x14ac:dyDescent="0.2">
      <c r="A574" s="1" t="s">
        <v>604</v>
      </c>
      <c r="B574" t="s">
        <v>605</v>
      </c>
      <c r="C574" s="11" t="e">
        <f>#REF!</f>
        <v>#REF!</v>
      </c>
      <c r="D574" s="12"/>
    </row>
    <row r="575" spans="1:4" ht="14.1" customHeight="1" x14ac:dyDescent="0.2">
      <c r="A575" s="1" t="s">
        <v>606</v>
      </c>
      <c r="B575" s="2" t="s">
        <v>607</v>
      </c>
      <c r="C575" s="116" t="e">
        <f>SUM(C571:C574)</f>
        <v>#REF!</v>
      </c>
      <c r="D575" s="117">
        <f>SUM(D571:D574)</f>
        <v>0</v>
      </c>
    </row>
    <row r="576" spans="1:4" ht="14.1" customHeight="1" x14ac:dyDescent="0.2">
      <c r="A576" s="1" t="s">
        <v>608</v>
      </c>
      <c r="B576" s="2" t="s">
        <v>609</v>
      </c>
      <c r="C576" s="116" t="e">
        <f>C575</f>
        <v>#REF!</v>
      </c>
      <c r="D576" s="117" t="e">
        <f>#REF!+D575</f>
        <v>#REF!</v>
      </c>
    </row>
    <row r="577" spans="1:4" ht="14.1" customHeight="1" x14ac:dyDescent="0.2">
      <c r="B577" s="2"/>
      <c r="C577" s="116"/>
      <c r="D577" s="117"/>
    </row>
    <row r="578" spans="1:4" ht="14.1" customHeight="1" x14ac:dyDescent="0.2">
      <c r="A578" s="1" t="s">
        <v>610</v>
      </c>
      <c r="B578" s="2" t="s">
        <v>611</v>
      </c>
      <c r="C578" s="116" t="e">
        <f>C554+C561+C568+C576</f>
        <v>#REF!</v>
      </c>
      <c r="D578" s="117" t="e">
        <f>D554+D561+#REF!+D568+D576+#REF!</f>
        <v>#REF!</v>
      </c>
    </row>
    <row r="579" spans="1:4" ht="14.1" customHeight="1" x14ac:dyDescent="0.2">
      <c r="B579" s="2"/>
      <c r="C579" s="116"/>
      <c r="D579" s="117"/>
    </row>
    <row r="580" spans="1:4" ht="14.1" customHeight="1" x14ac:dyDescent="0.2">
      <c r="B580" s="2" t="s">
        <v>612</v>
      </c>
      <c r="C580" s="116"/>
      <c r="D580" s="117"/>
    </row>
    <row r="581" spans="1:4" ht="14.1" customHeight="1" x14ac:dyDescent="0.2">
      <c r="B581" s="21" t="s">
        <v>613</v>
      </c>
      <c r="C581" s="116"/>
      <c r="D581" s="117"/>
    </row>
    <row r="582" spans="1:4" ht="14.1" customHeight="1" x14ac:dyDescent="0.2">
      <c r="A582" s="1" t="s">
        <v>614</v>
      </c>
      <c r="B582" t="s">
        <v>571</v>
      </c>
      <c r="C582" s="11" t="e">
        <f>#REF!</f>
        <v>#REF!</v>
      </c>
      <c r="D582" s="12"/>
    </row>
    <row r="583" spans="1:4" ht="14.1" customHeight="1" x14ac:dyDescent="0.2">
      <c r="A583" s="1" t="s">
        <v>615</v>
      </c>
      <c r="B583" t="s">
        <v>573</v>
      </c>
      <c r="C583" s="11" t="e">
        <f>#REF!</f>
        <v>#REF!</v>
      </c>
      <c r="D583" s="12"/>
    </row>
    <row r="584" spans="1:4" ht="14.1" customHeight="1" x14ac:dyDescent="0.2">
      <c r="A584" s="1" t="s">
        <v>616</v>
      </c>
      <c r="B584" t="s">
        <v>617</v>
      </c>
      <c r="C584" s="11" t="e">
        <f>#REF!</f>
        <v>#REF!</v>
      </c>
      <c r="D584" s="12"/>
    </row>
    <row r="585" spans="1:4" ht="14.1" customHeight="1" x14ac:dyDescent="0.2">
      <c r="A585" s="1" t="s">
        <v>618</v>
      </c>
      <c r="B585" t="s">
        <v>577</v>
      </c>
      <c r="C585" s="11" t="e">
        <f>#REF!</f>
        <v>#REF!</v>
      </c>
      <c r="D585" s="12"/>
    </row>
    <row r="586" spans="1:4" ht="14.1" customHeight="1" x14ac:dyDescent="0.2">
      <c r="A586" s="1" t="s">
        <v>619</v>
      </c>
      <c r="B586" s="2" t="s">
        <v>569</v>
      </c>
      <c r="C586" s="116" t="e">
        <f>SUM(C582:C585)</f>
        <v>#REF!</v>
      </c>
      <c r="D586" s="117">
        <f>SUM(D582:D585)</f>
        <v>0</v>
      </c>
    </row>
    <row r="587" spans="1:4" ht="14.1" customHeight="1" x14ac:dyDescent="0.2">
      <c r="B587" s="2"/>
      <c r="C587" s="116"/>
      <c r="D587" s="117"/>
    </row>
    <row r="588" spans="1:4" ht="14.1" customHeight="1" x14ac:dyDescent="0.2">
      <c r="B588" s="21" t="s">
        <v>620</v>
      </c>
      <c r="C588" s="116"/>
      <c r="D588" s="117"/>
    </row>
    <row r="589" spans="1:4" ht="14.1" customHeight="1" x14ac:dyDescent="0.2">
      <c r="A589" s="1" t="s">
        <v>621</v>
      </c>
      <c r="B589" t="s">
        <v>581</v>
      </c>
      <c r="C589" s="11" t="e">
        <f>#REF!</f>
        <v>#REF!</v>
      </c>
      <c r="D589" s="12"/>
    </row>
    <row r="590" spans="1:4" ht="14.1" customHeight="1" x14ac:dyDescent="0.2">
      <c r="A590" s="1">
        <v>175108</v>
      </c>
      <c r="B590" s="1" t="s">
        <v>622</v>
      </c>
      <c r="C590" s="11" t="e">
        <f>#REF!</f>
        <v>#REF!</v>
      </c>
      <c r="D590" s="12"/>
    </row>
    <row r="591" spans="1:4" ht="14.1" customHeight="1" x14ac:dyDescent="0.2">
      <c r="A591" s="1" t="s">
        <v>623</v>
      </c>
      <c r="B591" t="s">
        <v>583</v>
      </c>
      <c r="C591" s="11" t="e">
        <f>#REF!</f>
        <v>#REF!</v>
      </c>
      <c r="D591" s="12"/>
    </row>
    <row r="592" spans="1:4" ht="14.1" customHeight="1" x14ac:dyDescent="0.2">
      <c r="A592" s="1" t="s">
        <v>624</v>
      </c>
      <c r="B592" t="s">
        <v>585</v>
      </c>
      <c r="C592" s="11" t="e">
        <f>#REF!</f>
        <v>#REF!</v>
      </c>
      <c r="D592" s="12"/>
    </row>
    <row r="593" spans="1:4" ht="14.1" customHeight="1" x14ac:dyDescent="0.2">
      <c r="A593" s="1" t="s">
        <v>625</v>
      </c>
      <c r="B593" t="s">
        <v>587</v>
      </c>
      <c r="C593" s="11" t="e">
        <f>#REF!</f>
        <v>#REF!</v>
      </c>
      <c r="D593" s="12"/>
    </row>
    <row r="594" spans="1:4" ht="14.1" customHeight="1" x14ac:dyDescent="0.2">
      <c r="A594" s="1" t="s">
        <v>626</v>
      </c>
      <c r="B594" s="2" t="s">
        <v>589</v>
      </c>
      <c r="C594" s="116" t="e">
        <f>SUM(C589:C593)</f>
        <v>#REF!</v>
      </c>
      <c r="D594" s="117">
        <f>SUM(D589:D593)</f>
        <v>0</v>
      </c>
    </row>
    <row r="595" spans="1:4" ht="14.1" customHeight="1" x14ac:dyDescent="0.2">
      <c r="B595" s="2"/>
      <c r="C595" s="116"/>
      <c r="D595" s="117"/>
    </row>
    <row r="596" spans="1:4" ht="14.1" customHeight="1" x14ac:dyDescent="0.2">
      <c r="B596" s="21" t="s">
        <v>590</v>
      </c>
      <c r="C596" s="116"/>
      <c r="D596" s="117"/>
    </row>
    <row r="597" spans="1:4" ht="14.1" customHeight="1" x14ac:dyDescent="0.2">
      <c r="A597" s="1" t="s">
        <v>627</v>
      </c>
      <c r="B597" t="s">
        <v>528</v>
      </c>
      <c r="C597" s="11" t="e">
        <f>#REF!</f>
        <v>#REF!</v>
      </c>
      <c r="D597" s="12"/>
    </row>
    <row r="598" spans="1:4" ht="14.1" customHeight="1" x14ac:dyDescent="0.2">
      <c r="A598" s="1" t="s">
        <v>628</v>
      </c>
      <c r="B598" t="s">
        <v>530</v>
      </c>
      <c r="C598" s="11" t="e">
        <f>#REF!</f>
        <v>#REF!</v>
      </c>
      <c r="D598" s="12"/>
    </row>
    <row r="599" spans="1:4" ht="14.1" customHeight="1" x14ac:dyDescent="0.2">
      <c r="A599" s="1" t="s">
        <v>629</v>
      </c>
      <c r="B599" t="s">
        <v>532</v>
      </c>
      <c r="C599" s="11" t="e">
        <f>#REF!</f>
        <v>#REF!</v>
      </c>
      <c r="D599" s="12"/>
    </row>
    <row r="600" spans="1:4" ht="14.1" customHeight="1" x14ac:dyDescent="0.2">
      <c r="A600" s="1" t="s">
        <v>630</v>
      </c>
      <c r="B600" t="s">
        <v>526</v>
      </c>
      <c r="C600" s="11" t="e">
        <f>#REF!</f>
        <v>#REF!</v>
      </c>
      <c r="D600" s="12"/>
    </row>
    <row r="601" spans="1:4" ht="14.1" customHeight="1" x14ac:dyDescent="0.2">
      <c r="A601" s="1" t="s">
        <v>631</v>
      </c>
      <c r="B601" s="2" t="s">
        <v>526</v>
      </c>
      <c r="C601" s="116" t="e">
        <f>SUM(C597:C600)</f>
        <v>#REF!</v>
      </c>
      <c r="D601" s="117">
        <f>SUM(D597:D600)</f>
        <v>0</v>
      </c>
    </row>
    <row r="602" spans="1:4" ht="14.1" customHeight="1" x14ac:dyDescent="0.2">
      <c r="B602" s="2"/>
      <c r="C602" s="116"/>
      <c r="D602" s="117"/>
    </row>
    <row r="603" spans="1:4" ht="14.1" customHeight="1" x14ac:dyDescent="0.2">
      <c r="B603" s="2" t="s">
        <v>632</v>
      </c>
      <c r="C603" s="116"/>
      <c r="D603" s="117"/>
    </row>
    <row r="604" spans="1:4" ht="14.1" customHeight="1" x14ac:dyDescent="0.2">
      <c r="A604" s="1" t="s">
        <v>633</v>
      </c>
      <c r="B604" t="s">
        <v>599</v>
      </c>
      <c r="C604" s="11" t="e">
        <f>#REF!</f>
        <v>#REF!</v>
      </c>
      <c r="D604" s="12"/>
    </row>
    <row r="605" spans="1:4" ht="14.1" customHeight="1" x14ac:dyDescent="0.2">
      <c r="A605" s="1" t="s">
        <v>634</v>
      </c>
      <c r="B605" t="s">
        <v>601</v>
      </c>
      <c r="C605" s="11" t="e">
        <f>#REF!</f>
        <v>#REF!</v>
      </c>
      <c r="D605" s="12"/>
    </row>
    <row r="606" spans="1:4" ht="14.1" customHeight="1" x14ac:dyDescent="0.2">
      <c r="A606" s="1" t="s">
        <v>635</v>
      </c>
      <c r="B606" t="s">
        <v>603</v>
      </c>
      <c r="C606" s="11" t="e">
        <f>#REF!</f>
        <v>#REF!</v>
      </c>
      <c r="D606" s="12"/>
    </row>
    <row r="607" spans="1:4" ht="14.1" customHeight="1" x14ac:dyDescent="0.2">
      <c r="A607" s="1" t="s">
        <v>636</v>
      </c>
      <c r="B607" t="s">
        <v>605</v>
      </c>
      <c r="C607" s="11" t="e">
        <f>#REF!</f>
        <v>#REF!</v>
      </c>
      <c r="D607" s="12"/>
    </row>
    <row r="608" spans="1:4" ht="14.1" customHeight="1" x14ac:dyDescent="0.2">
      <c r="A608" s="1" t="s">
        <v>637</v>
      </c>
      <c r="B608" s="2" t="s">
        <v>607</v>
      </c>
      <c r="C608" s="116" t="e">
        <f>SUM(C604:C607)</f>
        <v>#REF!</v>
      </c>
      <c r="D608" s="117">
        <f>SUM(D604:D607)</f>
        <v>0</v>
      </c>
    </row>
    <row r="609" spans="1:4" ht="14.1" customHeight="1" x14ac:dyDescent="0.2">
      <c r="A609" s="1" t="s">
        <v>638</v>
      </c>
      <c r="B609" s="2" t="s">
        <v>609</v>
      </c>
      <c r="C609" s="116" t="e">
        <f>C608</f>
        <v>#REF!</v>
      </c>
      <c r="D609" s="117" t="e">
        <f>#REF!+D608</f>
        <v>#REF!</v>
      </c>
    </row>
    <row r="610" spans="1:4" ht="14.1" customHeight="1" x14ac:dyDescent="0.2">
      <c r="B610" s="2"/>
      <c r="C610" s="116"/>
      <c r="D610" s="117"/>
    </row>
    <row r="611" spans="1:4" ht="14.1" customHeight="1" x14ac:dyDescent="0.2">
      <c r="A611" s="1" t="s">
        <v>639</v>
      </c>
      <c r="B611" s="2" t="s">
        <v>640</v>
      </c>
      <c r="C611" s="116" t="e">
        <f>C586+C594+C601+C609</f>
        <v>#REF!</v>
      </c>
      <c r="D611" s="117" t="e">
        <f>D586+D594+#REF!+D601+D609</f>
        <v>#REF!</v>
      </c>
    </row>
    <row r="612" spans="1:4" ht="14.1" customHeight="1" x14ac:dyDescent="0.2">
      <c r="B612" s="2"/>
      <c r="C612" s="116"/>
      <c r="D612" s="117"/>
    </row>
    <row r="613" spans="1:4" x14ac:dyDescent="0.2">
      <c r="A613" s="1" t="s">
        <v>641</v>
      </c>
      <c r="B613" s="2" t="s">
        <v>642</v>
      </c>
      <c r="C613" s="116" t="e">
        <f>C578+C611</f>
        <v>#REF!</v>
      </c>
      <c r="D613" s="117" t="e">
        <f>D578+D611</f>
        <v>#REF!</v>
      </c>
    </row>
    <row r="614" spans="1:4" x14ac:dyDescent="0.2">
      <c r="B614" s="2"/>
      <c r="C614" s="116"/>
      <c r="D614" s="117"/>
    </row>
    <row r="615" spans="1:4" x14ac:dyDescent="0.2">
      <c r="B615" s="2"/>
      <c r="C615" s="116"/>
      <c r="D615" s="117"/>
    </row>
    <row r="616" spans="1:4" x14ac:dyDescent="0.2">
      <c r="B616" s="2" t="s">
        <v>643</v>
      </c>
      <c r="C616" s="116"/>
      <c r="D616" s="117"/>
    </row>
    <row r="617" spans="1:4" x14ac:dyDescent="0.2">
      <c r="B617" s="21" t="s">
        <v>455</v>
      </c>
      <c r="C617" s="116"/>
      <c r="D617" s="117"/>
    </row>
    <row r="618" spans="1:4" x14ac:dyDescent="0.2">
      <c r="A618" s="1" t="s">
        <v>644</v>
      </c>
      <c r="B618" t="s">
        <v>455</v>
      </c>
      <c r="C618" s="11" t="e">
        <f>#REF!</f>
        <v>#REF!</v>
      </c>
      <c r="D618" s="12"/>
    </row>
    <row r="619" spans="1:4" x14ac:dyDescent="0.2">
      <c r="A619" s="1" t="s">
        <v>645</v>
      </c>
      <c r="B619" s="2" t="s">
        <v>455</v>
      </c>
      <c r="C619" s="116" t="e">
        <f>SUM(C618:C618)</f>
        <v>#REF!</v>
      </c>
      <c r="D619" s="117">
        <f>SUM(D618:D618)</f>
        <v>0</v>
      </c>
    </row>
    <row r="620" spans="1:4" x14ac:dyDescent="0.2">
      <c r="B620" s="2"/>
      <c r="C620" s="116"/>
      <c r="D620" s="117"/>
    </row>
    <row r="621" spans="1:4" x14ac:dyDescent="0.2">
      <c r="B621" s="21" t="s">
        <v>646</v>
      </c>
      <c r="C621" s="116"/>
      <c r="D621" s="117"/>
    </row>
    <row r="622" spans="1:4" x14ac:dyDescent="0.2">
      <c r="A622" s="1" t="s">
        <v>647</v>
      </c>
      <c r="B622" t="s">
        <v>646</v>
      </c>
      <c r="C622" s="11" t="e">
        <f>#REF!</f>
        <v>#REF!</v>
      </c>
      <c r="D622" s="12"/>
    </row>
    <row r="623" spans="1:4" x14ac:dyDescent="0.2">
      <c r="A623" s="1" t="s">
        <v>648</v>
      </c>
      <c r="B623" s="2" t="s">
        <v>646</v>
      </c>
      <c r="C623" s="116" t="e">
        <f>SUM(C622:C622)</f>
        <v>#REF!</v>
      </c>
      <c r="D623" s="117">
        <f>SUM(D622:D622)</f>
        <v>0</v>
      </c>
    </row>
    <row r="624" spans="1:4" x14ac:dyDescent="0.2">
      <c r="B624" s="2"/>
      <c r="C624" s="116"/>
      <c r="D624" s="117"/>
    </row>
    <row r="625" spans="1:4" x14ac:dyDescent="0.2">
      <c r="B625" s="21" t="s">
        <v>649</v>
      </c>
      <c r="C625" s="116"/>
      <c r="D625" s="117"/>
    </row>
    <row r="626" spans="1:4" x14ac:dyDescent="0.2">
      <c r="A626" s="1" t="s">
        <v>650</v>
      </c>
      <c r="B626" t="s">
        <v>512</v>
      </c>
      <c r="C626" s="11" t="e">
        <f>#REF!</f>
        <v>#REF!</v>
      </c>
      <c r="D626" s="12"/>
    </row>
    <row r="627" spans="1:4" x14ac:dyDescent="0.2">
      <c r="A627" s="1" t="s">
        <v>651</v>
      </c>
      <c r="B627" s="2" t="s">
        <v>649</v>
      </c>
      <c r="C627" s="116" t="e">
        <f>SUM(C626:C626)</f>
        <v>#REF!</v>
      </c>
      <c r="D627" s="117">
        <f>SUM(D626:D626)</f>
        <v>0</v>
      </c>
    </row>
    <row r="628" spans="1:4" x14ac:dyDescent="0.2">
      <c r="B628" s="2"/>
      <c r="C628" s="116"/>
      <c r="D628" s="117"/>
    </row>
    <row r="629" spans="1:4" x14ac:dyDescent="0.2">
      <c r="B629" s="21" t="s">
        <v>652</v>
      </c>
      <c r="C629" s="116"/>
      <c r="D629" s="117"/>
    </row>
    <row r="630" spans="1:4" x14ac:dyDescent="0.2">
      <c r="A630" s="1" t="s">
        <v>653</v>
      </c>
      <c r="B630" t="s">
        <v>652</v>
      </c>
      <c r="C630" s="11" t="e">
        <f>#REF!</f>
        <v>#REF!</v>
      </c>
      <c r="D630" s="12"/>
    </row>
    <row r="631" spans="1:4" x14ac:dyDescent="0.2">
      <c r="A631" s="1" t="s">
        <v>654</v>
      </c>
      <c r="B631" s="2" t="s">
        <v>652</v>
      </c>
      <c r="C631" s="116" t="e">
        <f>C630</f>
        <v>#REF!</v>
      </c>
      <c r="D631" s="117">
        <f>D630</f>
        <v>0</v>
      </c>
    </row>
    <row r="632" spans="1:4" x14ac:dyDescent="0.2">
      <c r="B632" s="2"/>
      <c r="C632" s="116"/>
      <c r="D632" s="117"/>
    </row>
    <row r="633" spans="1:4" x14ac:dyDescent="0.2">
      <c r="A633" s="1" t="s">
        <v>655</v>
      </c>
      <c r="B633" s="2" t="s">
        <v>656</v>
      </c>
      <c r="C633" s="116" t="e">
        <f>C619+C623+C627+C631</f>
        <v>#REF!</v>
      </c>
      <c r="D633" s="117">
        <f>D619+D623+D627+D631</f>
        <v>0</v>
      </c>
    </row>
    <row r="634" spans="1:4" x14ac:dyDescent="0.2">
      <c r="B634" s="2"/>
      <c r="C634" s="116"/>
      <c r="D634" s="117"/>
    </row>
    <row r="635" spans="1:4" x14ac:dyDescent="0.2">
      <c r="B635" s="21" t="s">
        <v>657</v>
      </c>
      <c r="C635" s="116"/>
      <c r="D635" s="117"/>
    </row>
    <row r="636" spans="1:4" x14ac:dyDescent="0.2">
      <c r="A636" s="1" t="s">
        <v>658</v>
      </c>
      <c r="B636" t="s">
        <v>657</v>
      </c>
      <c r="C636" s="11" t="e">
        <f>#REF!</f>
        <v>#REF!</v>
      </c>
      <c r="D636" s="12"/>
    </row>
    <row r="637" spans="1:4" x14ac:dyDescent="0.2">
      <c r="A637" s="1" t="s">
        <v>659</v>
      </c>
      <c r="B637" s="2" t="s">
        <v>657</v>
      </c>
      <c r="C637" s="116" t="e">
        <f>SUM(C636:C636)</f>
        <v>#REF!</v>
      </c>
      <c r="D637" s="117">
        <f>SUM(D636:D636)</f>
        <v>0</v>
      </c>
    </row>
    <row r="638" spans="1:4" x14ac:dyDescent="0.2">
      <c r="B638" s="2"/>
      <c r="C638" s="116"/>
      <c r="D638" s="117"/>
    </row>
    <row r="639" spans="1:4" x14ac:dyDescent="0.2">
      <c r="A639" s="1" t="s">
        <v>660</v>
      </c>
      <c r="B639" s="2" t="s">
        <v>553</v>
      </c>
      <c r="C639" s="116" t="e">
        <f>C545+C613+C633+C637</f>
        <v>#REF!</v>
      </c>
      <c r="D639" s="117" t="e">
        <f>D545+D613+D633+D637</f>
        <v>#REF!</v>
      </c>
    </row>
    <row r="640" spans="1:4" x14ac:dyDescent="0.2">
      <c r="B640" s="2" t="s">
        <v>661</v>
      </c>
      <c r="C640" s="116"/>
      <c r="D640" s="117"/>
    </row>
    <row r="641" spans="1:4" x14ac:dyDescent="0.2">
      <c r="B641" s="2"/>
      <c r="C641" s="116"/>
      <c r="D641" s="117"/>
    </row>
    <row r="642" spans="1:4" x14ac:dyDescent="0.2">
      <c r="A642" s="1" t="s">
        <v>662</v>
      </c>
      <c r="B642" s="2" t="s">
        <v>663</v>
      </c>
      <c r="C642" s="116" t="e">
        <f>C518+C534+C639</f>
        <v>#REF!</v>
      </c>
      <c r="D642" s="117" t="e">
        <f>D518+D534+D639</f>
        <v>#REF!</v>
      </c>
    </row>
    <row r="643" spans="1:4" x14ac:dyDescent="0.2">
      <c r="B643" s="2"/>
      <c r="C643" s="116"/>
      <c r="D643" s="117"/>
    </row>
    <row r="644" spans="1:4" x14ac:dyDescent="0.2">
      <c r="B644" s="2"/>
      <c r="C644" s="116"/>
      <c r="D644" s="117"/>
    </row>
    <row r="645" spans="1:4" x14ac:dyDescent="0.2">
      <c r="B645" s="2"/>
      <c r="C645" s="116"/>
      <c r="D645" s="117"/>
    </row>
    <row r="646" spans="1:4" x14ac:dyDescent="0.2">
      <c r="B646" s="2" t="s">
        <v>664</v>
      </c>
      <c r="C646" s="116"/>
      <c r="D646" s="117"/>
    </row>
    <row r="647" spans="1:4" x14ac:dyDescent="0.2">
      <c r="B647" s="2"/>
      <c r="C647" s="116"/>
      <c r="D647" s="117"/>
    </row>
    <row r="648" spans="1:4" x14ac:dyDescent="0.2">
      <c r="B648" s="2" t="s">
        <v>665</v>
      </c>
      <c r="C648" s="116"/>
      <c r="D648" s="117"/>
    </row>
    <row r="649" spans="1:4" x14ac:dyDescent="0.2">
      <c r="B649" s="2"/>
      <c r="C649" s="116"/>
      <c r="D649" s="117"/>
    </row>
    <row r="650" spans="1:4" x14ac:dyDescent="0.2">
      <c r="B650" s="21" t="s">
        <v>666</v>
      </c>
      <c r="C650" s="116"/>
      <c r="D650" s="117"/>
    </row>
    <row r="651" spans="1:4" x14ac:dyDescent="0.2">
      <c r="B651" t="s">
        <v>667</v>
      </c>
      <c r="C651" s="11" t="e">
        <f>#REF!</f>
        <v>#REF!</v>
      </c>
      <c r="D651" s="12"/>
    </row>
    <row r="652" spans="1:4" x14ac:dyDescent="0.2">
      <c r="A652" s="1" t="s">
        <v>668</v>
      </c>
      <c r="B652" t="s">
        <v>669</v>
      </c>
      <c r="C652" s="11" t="e">
        <f>#REF!</f>
        <v>#REF!</v>
      </c>
      <c r="D652" s="12"/>
    </row>
    <row r="653" spans="1:4" x14ac:dyDescent="0.2">
      <c r="A653" s="1" t="s">
        <v>670</v>
      </c>
      <c r="B653" t="s">
        <v>671</v>
      </c>
      <c r="C653" s="11" t="e">
        <f>#REF!</f>
        <v>#REF!</v>
      </c>
      <c r="D653" s="12"/>
    </row>
    <row r="654" spans="1:4" x14ac:dyDescent="0.2">
      <c r="A654" s="1" t="s">
        <v>672</v>
      </c>
      <c r="B654" t="s">
        <v>673</v>
      </c>
      <c r="C654" s="11" t="e">
        <f>#REF!</f>
        <v>#REF!</v>
      </c>
      <c r="D654" s="12"/>
    </row>
    <row r="655" spans="1:4" x14ac:dyDescent="0.2">
      <c r="A655" s="1" t="s">
        <v>674</v>
      </c>
      <c r="B655" s="2" t="s">
        <v>675</v>
      </c>
      <c r="C655" s="116" t="e">
        <f>SUM(C651:C654)</f>
        <v>#REF!</v>
      </c>
      <c r="D655" s="117">
        <f>SUM(D651:D654)</f>
        <v>0</v>
      </c>
    </row>
    <row r="656" spans="1:4" x14ac:dyDescent="0.2">
      <c r="B656" s="2"/>
      <c r="C656" s="116"/>
      <c r="D656" s="117"/>
    </row>
    <row r="657" spans="1:4" x14ac:dyDescent="0.2">
      <c r="B657" s="21" t="s">
        <v>676</v>
      </c>
      <c r="C657" s="116"/>
      <c r="D657" s="117"/>
    </row>
    <row r="658" spans="1:4" x14ac:dyDescent="0.2">
      <c r="B658" t="s">
        <v>677</v>
      </c>
      <c r="C658" s="11" t="e">
        <f>#REF!</f>
        <v>#REF!</v>
      </c>
      <c r="D658" s="117"/>
    </row>
    <row r="659" spans="1:4" x14ac:dyDescent="0.2">
      <c r="A659" s="1">
        <v>200110</v>
      </c>
      <c r="B659" t="s">
        <v>678</v>
      </c>
      <c r="C659" s="11" t="e">
        <f>#REF!</f>
        <v>#REF!</v>
      </c>
      <c r="D659" s="117"/>
    </row>
    <row r="660" spans="1:4" x14ac:dyDescent="0.2">
      <c r="A660" s="1">
        <v>200130</v>
      </c>
      <c r="B660" t="s">
        <v>679</v>
      </c>
      <c r="C660" s="11" t="e">
        <f>#REF!</f>
        <v>#REF!</v>
      </c>
      <c r="D660" s="117"/>
    </row>
    <row r="661" spans="1:4" x14ac:dyDescent="0.2">
      <c r="A661" s="1">
        <v>200150</v>
      </c>
      <c r="B661" t="s">
        <v>680</v>
      </c>
      <c r="C661" s="11" t="e">
        <f>#REF!</f>
        <v>#REF!</v>
      </c>
      <c r="D661" s="117"/>
    </row>
    <row r="662" spans="1:4" x14ac:dyDescent="0.2">
      <c r="B662" s="2" t="s">
        <v>676</v>
      </c>
      <c r="C662" s="116" t="e">
        <f>SUM(C658:C661)</f>
        <v>#REF!</v>
      </c>
      <c r="D662" s="117"/>
    </row>
    <row r="663" spans="1:4" x14ac:dyDescent="0.2">
      <c r="B663" s="2"/>
      <c r="C663" s="116"/>
      <c r="D663" s="117"/>
    </row>
    <row r="664" spans="1:4" x14ac:dyDescent="0.2">
      <c r="B664" s="21" t="s">
        <v>681</v>
      </c>
      <c r="C664" s="116"/>
      <c r="D664" s="117"/>
    </row>
    <row r="665" spans="1:4" x14ac:dyDescent="0.2">
      <c r="B665" t="s">
        <v>682</v>
      </c>
      <c r="C665" s="11" t="e">
        <f>#REF!</f>
        <v>#REF!</v>
      </c>
      <c r="D665" s="12"/>
    </row>
    <row r="666" spans="1:4" x14ac:dyDescent="0.2">
      <c r="A666" s="1" t="s">
        <v>683</v>
      </c>
      <c r="B666" t="s">
        <v>684</v>
      </c>
      <c r="C666" s="11" t="e">
        <f>#REF!</f>
        <v>#REF!</v>
      </c>
      <c r="D666" s="12"/>
    </row>
    <row r="667" spans="1:4" x14ac:dyDescent="0.2">
      <c r="A667" s="1" t="s">
        <v>685</v>
      </c>
      <c r="B667" t="s">
        <v>686</v>
      </c>
      <c r="C667" s="11" t="e">
        <f>#REF!</f>
        <v>#REF!</v>
      </c>
      <c r="D667" s="12"/>
    </row>
    <row r="668" spans="1:4" x14ac:dyDescent="0.2">
      <c r="A668" s="1" t="s">
        <v>687</v>
      </c>
      <c r="B668" t="s">
        <v>688</v>
      </c>
      <c r="C668" s="11" t="e">
        <f>#REF!</f>
        <v>#REF!</v>
      </c>
      <c r="D668" s="12"/>
    </row>
    <row r="669" spans="1:4" x14ac:dyDescent="0.2">
      <c r="A669" s="1" t="s">
        <v>689</v>
      </c>
      <c r="B669" s="2" t="s">
        <v>681</v>
      </c>
      <c r="C669" s="116" t="e">
        <f>SUM(C665:C668)</f>
        <v>#REF!</v>
      </c>
      <c r="D669" s="117">
        <f>SUM(D665:D668)</f>
        <v>0</v>
      </c>
    </row>
    <row r="670" spans="1:4" x14ac:dyDescent="0.2">
      <c r="B670" s="2"/>
      <c r="C670" s="116"/>
      <c r="D670" s="117"/>
    </row>
    <row r="671" spans="1:4" x14ac:dyDescent="0.2">
      <c r="B671" s="2" t="s">
        <v>690</v>
      </c>
      <c r="C671" s="116"/>
      <c r="D671" s="117"/>
    </row>
    <row r="672" spans="1:4" x14ac:dyDescent="0.2">
      <c r="B672" s="2"/>
      <c r="C672" s="116"/>
      <c r="D672" s="117"/>
    </row>
    <row r="673" spans="1:4" x14ac:dyDescent="0.2">
      <c r="B673" s="21" t="s">
        <v>691</v>
      </c>
      <c r="C673" s="116"/>
      <c r="D673" s="117"/>
    </row>
    <row r="674" spans="1:4" x14ac:dyDescent="0.2">
      <c r="B674" s="2" t="s">
        <v>692</v>
      </c>
      <c r="C674" s="116"/>
      <c r="D674" s="117"/>
    </row>
    <row r="675" spans="1:4" x14ac:dyDescent="0.2">
      <c r="B675" s="21" t="s">
        <v>693</v>
      </c>
      <c r="C675" s="116"/>
      <c r="D675" s="117"/>
    </row>
    <row r="676" spans="1:4" x14ac:dyDescent="0.2">
      <c r="B676" t="s">
        <v>694</v>
      </c>
      <c r="C676" s="11"/>
      <c r="D676" s="12"/>
    </row>
    <row r="677" spans="1:4" x14ac:dyDescent="0.2">
      <c r="A677" s="1" t="s">
        <v>695</v>
      </c>
      <c r="B677" t="s">
        <v>696</v>
      </c>
      <c r="C677" s="11"/>
      <c r="D677" s="12"/>
    </row>
    <row r="678" spans="1:4" x14ac:dyDescent="0.2">
      <c r="A678" s="1" t="s">
        <v>697</v>
      </c>
      <c r="B678" t="s">
        <v>698</v>
      </c>
      <c r="C678" s="11"/>
      <c r="D678" s="12"/>
    </row>
    <row r="679" spans="1:4" x14ac:dyDescent="0.2">
      <c r="A679" s="1" t="s">
        <v>699</v>
      </c>
      <c r="B679" t="s">
        <v>700</v>
      </c>
      <c r="C679" s="11"/>
      <c r="D679" s="12"/>
    </row>
    <row r="680" spans="1:4" x14ac:dyDescent="0.2">
      <c r="A680" s="1" t="s">
        <v>701</v>
      </c>
      <c r="B680" s="2" t="s">
        <v>693</v>
      </c>
      <c r="C680" s="116">
        <f>SUM(C676:C679)</f>
        <v>0</v>
      </c>
      <c r="D680" s="117">
        <f>SUM(D676:D679)</f>
        <v>0</v>
      </c>
    </row>
    <row r="681" spans="1:4" x14ac:dyDescent="0.2">
      <c r="B681" s="2"/>
      <c r="C681" s="116"/>
      <c r="D681" s="117"/>
    </row>
    <row r="682" spans="1:4" x14ac:dyDescent="0.2">
      <c r="B682" s="21" t="s">
        <v>702</v>
      </c>
      <c r="C682" s="116"/>
      <c r="D682" s="117"/>
    </row>
    <row r="683" spans="1:4" x14ac:dyDescent="0.2">
      <c r="B683" t="s">
        <v>703</v>
      </c>
      <c r="C683" s="11" t="e">
        <f>#REF!+#REF!</f>
        <v>#REF!</v>
      </c>
      <c r="D683" s="12"/>
    </row>
    <row r="684" spans="1:4" x14ac:dyDescent="0.2">
      <c r="A684" s="1" t="s">
        <v>704</v>
      </c>
      <c r="B684" t="s">
        <v>705</v>
      </c>
      <c r="C684" s="11" t="e">
        <f>#REF!+#REF!</f>
        <v>#REF!</v>
      </c>
      <c r="D684" s="12"/>
    </row>
    <row r="685" spans="1:4" x14ac:dyDescent="0.2">
      <c r="A685" s="1" t="s">
        <v>706</v>
      </c>
      <c r="B685" t="s">
        <v>707</v>
      </c>
      <c r="C685" s="11" t="e">
        <f>#REF!+#REF!</f>
        <v>#REF!</v>
      </c>
      <c r="D685" s="12"/>
    </row>
    <row r="686" spans="1:4" x14ac:dyDescent="0.2">
      <c r="A686" s="1" t="s">
        <v>708</v>
      </c>
      <c r="B686" t="s">
        <v>709</v>
      </c>
      <c r="C686" s="11" t="e">
        <f>#REF!+#REF!</f>
        <v>#REF!</v>
      </c>
      <c r="D686" s="12"/>
    </row>
    <row r="687" spans="1:4" x14ac:dyDescent="0.2">
      <c r="A687" s="1" t="s">
        <v>710</v>
      </c>
      <c r="B687" s="2" t="s">
        <v>711</v>
      </c>
      <c r="C687" s="116" t="e">
        <f>SUM(C683:C686)</f>
        <v>#REF!</v>
      </c>
      <c r="D687" s="117">
        <f>SUM(D683:D686)</f>
        <v>0</v>
      </c>
    </row>
    <row r="688" spans="1:4" x14ac:dyDescent="0.2">
      <c r="B688" s="2"/>
      <c r="C688" s="116"/>
      <c r="D688" s="117"/>
    </row>
    <row r="689" spans="1:4" x14ac:dyDescent="0.2">
      <c r="B689" s="21" t="s">
        <v>712</v>
      </c>
      <c r="C689" s="116"/>
      <c r="D689" s="117"/>
    </row>
    <row r="690" spans="1:4" x14ac:dyDescent="0.2">
      <c r="B690" t="s">
        <v>713</v>
      </c>
      <c r="C690" s="11" t="e">
        <f>#REF!</f>
        <v>#REF!</v>
      </c>
      <c r="D690" s="12"/>
    </row>
    <row r="691" spans="1:4" x14ac:dyDescent="0.2">
      <c r="A691" s="1" t="s">
        <v>714</v>
      </c>
      <c r="B691" t="s">
        <v>715</v>
      </c>
      <c r="C691" s="11" t="e">
        <f>#REF!</f>
        <v>#REF!</v>
      </c>
      <c r="D691" s="12"/>
    </row>
    <row r="692" spans="1:4" x14ac:dyDescent="0.2">
      <c r="A692" s="1" t="s">
        <v>716</v>
      </c>
      <c r="B692" t="s">
        <v>717</v>
      </c>
      <c r="C692" s="11" t="e">
        <f>#REF!</f>
        <v>#REF!</v>
      </c>
      <c r="D692" s="12"/>
    </row>
    <row r="693" spans="1:4" x14ac:dyDescent="0.2">
      <c r="A693" s="1" t="s">
        <v>718</v>
      </c>
      <c r="B693" t="s">
        <v>719</v>
      </c>
      <c r="C693" s="11" t="e">
        <f>#REF!</f>
        <v>#REF!</v>
      </c>
      <c r="D693" s="12"/>
    </row>
    <row r="694" spans="1:4" x14ac:dyDescent="0.2">
      <c r="A694" s="1" t="s">
        <v>720</v>
      </c>
      <c r="B694" s="2" t="s">
        <v>712</v>
      </c>
      <c r="C694" s="116" t="e">
        <f>SUM(C690:C693)</f>
        <v>#REF!</v>
      </c>
      <c r="D694" s="117">
        <f>SUM(D690:D693)</f>
        <v>0</v>
      </c>
    </row>
    <row r="695" spans="1:4" x14ac:dyDescent="0.2">
      <c r="B695" s="2"/>
      <c r="C695" s="116"/>
      <c r="D695" s="117"/>
    </row>
    <row r="696" spans="1:4" x14ac:dyDescent="0.2">
      <c r="A696" s="1" t="s">
        <v>721</v>
      </c>
      <c r="B696" s="2" t="s">
        <v>691</v>
      </c>
      <c r="C696" s="116" t="e">
        <f>C680+C687+C694</f>
        <v>#REF!</v>
      </c>
      <c r="D696" s="117" t="e">
        <f>D680+D687+D694+#REF!</f>
        <v>#REF!</v>
      </c>
    </row>
    <row r="697" spans="1:4" x14ac:dyDescent="0.2">
      <c r="B697" s="2"/>
      <c r="C697" s="116"/>
      <c r="D697" s="117"/>
    </row>
    <row r="698" spans="1:4" x14ac:dyDescent="0.2">
      <c r="B698" s="21" t="s">
        <v>722</v>
      </c>
      <c r="C698" s="116"/>
      <c r="D698" s="117"/>
    </row>
    <row r="699" spans="1:4" x14ac:dyDescent="0.2">
      <c r="B699" t="s">
        <v>723</v>
      </c>
      <c r="C699" s="11" t="e">
        <f>#REF!</f>
        <v>#REF!</v>
      </c>
      <c r="D699" s="12"/>
    </row>
    <row r="700" spans="1:4" x14ac:dyDescent="0.2">
      <c r="A700" s="1" t="s">
        <v>724</v>
      </c>
      <c r="B700" t="s">
        <v>725</v>
      </c>
      <c r="C700" s="11"/>
      <c r="D700" s="12"/>
    </row>
    <row r="701" spans="1:4" x14ac:dyDescent="0.2">
      <c r="A701" s="1" t="s">
        <v>726</v>
      </c>
      <c r="B701" t="s">
        <v>727</v>
      </c>
      <c r="C701" s="11"/>
      <c r="D701" s="12"/>
    </row>
    <row r="702" spans="1:4" x14ac:dyDescent="0.2">
      <c r="A702" s="1" t="s">
        <v>728</v>
      </c>
      <c r="B702" t="s">
        <v>729</v>
      </c>
      <c r="C702" s="11"/>
      <c r="D702" s="12"/>
    </row>
    <row r="703" spans="1:4" x14ac:dyDescent="0.2">
      <c r="A703" s="1" t="s">
        <v>730</v>
      </c>
      <c r="B703" t="s">
        <v>731</v>
      </c>
      <c r="C703" s="11" t="e">
        <f>#REF!</f>
        <v>#REF!</v>
      </c>
      <c r="D703" s="12"/>
    </row>
    <row r="704" spans="1:4" x14ac:dyDescent="0.2">
      <c r="A704" s="1" t="s">
        <v>732</v>
      </c>
      <c r="B704" t="s">
        <v>733</v>
      </c>
      <c r="C704" s="11"/>
      <c r="D704" s="12"/>
    </row>
    <row r="705" spans="1:4" x14ac:dyDescent="0.2">
      <c r="A705" s="1" t="s">
        <v>734</v>
      </c>
      <c r="B705" t="s">
        <v>735</v>
      </c>
      <c r="C705" s="11"/>
      <c r="D705" s="12"/>
    </row>
    <row r="706" spans="1:4" x14ac:dyDescent="0.2">
      <c r="A706" s="1" t="s">
        <v>736</v>
      </c>
      <c r="B706" t="s">
        <v>737</v>
      </c>
      <c r="C706" s="11" t="e">
        <f>#REF!+#REF!</f>
        <v>#REF!</v>
      </c>
      <c r="D706" s="12"/>
    </row>
    <row r="707" spans="1:4" x14ac:dyDescent="0.2">
      <c r="A707" s="1" t="s">
        <v>738</v>
      </c>
      <c r="B707" s="2" t="s">
        <v>722</v>
      </c>
      <c r="C707" s="116" t="e">
        <f>SUM(C699:C706)</f>
        <v>#REF!</v>
      </c>
      <c r="D707" s="117">
        <f>SUM(D699:D706)</f>
        <v>0</v>
      </c>
    </row>
    <row r="708" spans="1:4" x14ac:dyDescent="0.2">
      <c r="B708" s="2"/>
      <c r="C708" s="116"/>
      <c r="D708" s="117"/>
    </row>
    <row r="709" spans="1:4" x14ac:dyDescent="0.2">
      <c r="B709" s="21" t="str">
        <f>B711</f>
        <v>Tilikauden ylijäämä (alijäämä)</v>
      </c>
      <c r="C709" s="116"/>
      <c r="D709" s="117"/>
    </row>
    <row r="710" spans="1:4" x14ac:dyDescent="0.2">
      <c r="A710" s="1" t="s">
        <v>739</v>
      </c>
      <c r="B710" t="s">
        <v>740</v>
      </c>
      <c r="C710" s="11" t="e">
        <f>C274</f>
        <v>#REF!</v>
      </c>
      <c r="D710" s="12" t="e">
        <f>D274</f>
        <v>#REF!</v>
      </c>
    </row>
    <row r="711" spans="1:4" x14ac:dyDescent="0.2">
      <c r="A711" s="1" t="s">
        <v>741</v>
      </c>
      <c r="B711" s="2" t="s">
        <v>740</v>
      </c>
      <c r="C711" s="116" t="e">
        <f>C710</f>
        <v>#REF!</v>
      </c>
      <c r="D711" s="117" t="e">
        <f>D710</f>
        <v>#REF!</v>
      </c>
    </row>
    <row r="712" spans="1:4" x14ac:dyDescent="0.2">
      <c r="B712" s="2"/>
      <c r="C712" s="116"/>
      <c r="D712" s="117"/>
    </row>
    <row r="713" spans="1:4" x14ac:dyDescent="0.2">
      <c r="B713" s="2"/>
      <c r="C713" s="116"/>
      <c r="D713" s="117"/>
    </row>
    <row r="714" spans="1:4" x14ac:dyDescent="0.2">
      <c r="A714" s="1" t="s">
        <v>742</v>
      </c>
      <c r="B714" s="2" t="s">
        <v>665</v>
      </c>
      <c r="C714" s="116" t="e">
        <f>C655+C662+C669+C696+C707+C711</f>
        <v>#REF!</v>
      </c>
      <c r="D714" s="117" t="e">
        <f>D655+#REF!+#REF!+D669+D696+D707+#REF!+D711</f>
        <v>#REF!</v>
      </c>
    </row>
    <row r="715" spans="1:4" x14ac:dyDescent="0.2">
      <c r="B715" s="2"/>
      <c r="C715" s="116"/>
      <c r="D715" s="117"/>
    </row>
    <row r="716" spans="1:4" x14ac:dyDescent="0.2">
      <c r="B716" s="21" t="s">
        <v>743</v>
      </c>
      <c r="C716" s="116"/>
      <c r="D716" s="117"/>
    </row>
    <row r="717" spans="1:4" x14ac:dyDescent="0.2">
      <c r="A717" s="1" t="s">
        <v>744</v>
      </c>
      <c r="B717" t="s">
        <v>305</v>
      </c>
      <c r="C717" s="11" t="e">
        <f>#REF!</f>
        <v>#REF!</v>
      </c>
      <c r="D717" s="12"/>
    </row>
    <row r="718" spans="1:4" x14ac:dyDescent="0.2">
      <c r="A718" s="1" t="s">
        <v>745</v>
      </c>
      <c r="B718" s="2" t="s">
        <v>746</v>
      </c>
      <c r="C718" s="116" t="e">
        <f>C717</f>
        <v>#REF!</v>
      </c>
      <c r="D718" s="117">
        <f>D717</f>
        <v>0</v>
      </c>
    </row>
    <row r="719" spans="1:4" x14ac:dyDescent="0.2">
      <c r="B719" s="2"/>
      <c r="C719" s="116"/>
      <c r="D719" s="117"/>
    </row>
    <row r="720" spans="1:4" x14ac:dyDescent="0.2">
      <c r="B720" s="21" t="s">
        <v>747</v>
      </c>
      <c r="C720" s="116"/>
      <c r="D720" s="117"/>
    </row>
    <row r="721" spans="1:4" x14ac:dyDescent="0.2">
      <c r="A721" s="1" t="s">
        <v>748</v>
      </c>
      <c r="B721" t="s">
        <v>749</v>
      </c>
      <c r="C721" s="11" t="e">
        <f>#REF!</f>
        <v>#REF!</v>
      </c>
      <c r="D721" s="12"/>
    </row>
    <row r="722" spans="1:4" x14ac:dyDescent="0.2">
      <c r="A722" s="1" t="s">
        <v>750</v>
      </c>
      <c r="B722" t="s">
        <v>751</v>
      </c>
      <c r="C722" s="11" t="e">
        <f>#REF!</f>
        <v>#REF!</v>
      </c>
      <c r="D722" s="12"/>
    </row>
    <row r="723" spans="1:4" x14ac:dyDescent="0.2">
      <c r="A723" s="1" t="s">
        <v>752</v>
      </c>
      <c r="B723" s="2" t="s">
        <v>753</v>
      </c>
      <c r="C723" s="116" t="e">
        <f>SUM(C721:C722)</f>
        <v>#REF!</v>
      </c>
      <c r="D723" s="117">
        <f>SUM(D721:D722)</f>
        <v>0</v>
      </c>
    </row>
    <row r="724" spans="1:4" x14ac:dyDescent="0.2">
      <c r="B724" s="2"/>
      <c r="C724" s="116"/>
      <c r="D724" s="117"/>
    </row>
    <row r="725" spans="1:4" x14ac:dyDescent="0.2">
      <c r="B725" s="2"/>
      <c r="C725" s="116"/>
      <c r="D725" s="117"/>
    </row>
    <row r="726" spans="1:4" x14ac:dyDescent="0.2">
      <c r="B726" s="2" t="s">
        <v>754</v>
      </c>
      <c r="C726" s="116"/>
      <c r="D726" s="117"/>
    </row>
    <row r="727" spans="1:4" x14ac:dyDescent="0.2">
      <c r="B727" s="21" t="s">
        <v>755</v>
      </c>
      <c r="C727" s="116"/>
      <c r="D727" s="117"/>
    </row>
    <row r="728" spans="1:4" x14ac:dyDescent="0.2">
      <c r="A728" s="1" t="s">
        <v>756</v>
      </c>
      <c r="B728" t="s">
        <v>757</v>
      </c>
      <c r="C728" s="11" t="e">
        <f>#REF!</f>
        <v>#REF!</v>
      </c>
      <c r="D728" s="12"/>
    </row>
    <row r="729" spans="1:4" x14ac:dyDescent="0.2">
      <c r="A729" s="1" t="s">
        <v>758</v>
      </c>
      <c r="B729" s="2" t="s">
        <v>759</v>
      </c>
      <c r="C729" s="116" t="e">
        <f>C728</f>
        <v>#REF!</v>
      </c>
      <c r="D729" s="117">
        <f>D728</f>
        <v>0</v>
      </c>
    </row>
    <row r="730" spans="1:4" x14ac:dyDescent="0.2">
      <c r="B730" s="2"/>
      <c r="C730" s="116"/>
      <c r="D730" s="117"/>
    </row>
    <row r="731" spans="1:4" x14ac:dyDescent="0.2">
      <c r="B731" s="21" t="s">
        <v>760</v>
      </c>
      <c r="C731" s="116"/>
      <c r="D731" s="117"/>
    </row>
    <row r="732" spans="1:4" x14ac:dyDescent="0.2">
      <c r="A732" s="1" t="s">
        <v>761</v>
      </c>
      <c r="B732" t="s">
        <v>760</v>
      </c>
      <c r="C732" s="11" t="e">
        <f>#REF!</f>
        <v>#REF!</v>
      </c>
      <c r="D732" s="12"/>
    </row>
    <row r="733" spans="1:4" x14ac:dyDescent="0.2">
      <c r="A733" s="1" t="s">
        <v>762</v>
      </c>
      <c r="B733" s="2" t="s">
        <v>760</v>
      </c>
      <c r="C733" s="116" t="e">
        <f>SUM(C732:C732)</f>
        <v>#REF!</v>
      </c>
      <c r="D733" s="117">
        <f>SUM(D732:D732)</f>
        <v>0</v>
      </c>
    </row>
    <row r="734" spans="1:4" x14ac:dyDescent="0.2">
      <c r="B734" s="2"/>
      <c r="C734" s="116"/>
      <c r="D734" s="117"/>
    </row>
    <row r="735" spans="1:4" x14ac:dyDescent="0.2">
      <c r="A735" s="1" t="s">
        <v>763</v>
      </c>
      <c r="B735" s="2" t="s">
        <v>754</v>
      </c>
      <c r="C735" s="116" t="e">
        <f>C729+C733</f>
        <v>#REF!</v>
      </c>
      <c r="D735" s="117">
        <f>D729+D733</f>
        <v>0</v>
      </c>
    </row>
    <row r="736" spans="1:4" x14ac:dyDescent="0.2">
      <c r="B736" s="2"/>
      <c r="C736" s="116"/>
      <c r="D736" s="117"/>
    </row>
    <row r="737" spans="1:4" x14ac:dyDescent="0.2">
      <c r="B737" s="2" t="s">
        <v>764</v>
      </c>
      <c r="C737" s="116"/>
      <c r="D737" s="117"/>
    </row>
    <row r="738" spans="1:4" x14ac:dyDescent="0.2">
      <c r="B738" s="21" t="s">
        <v>542</v>
      </c>
      <c r="C738" s="116"/>
      <c r="D738" s="117"/>
    </row>
    <row r="739" spans="1:4" x14ac:dyDescent="0.2">
      <c r="A739" s="1" t="s">
        <v>765</v>
      </c>
      <c r="B739" t="s">
        <v>542</v>
      </c>
      <c r="C739" s="11" t="e">
        <f>#REF!</f>
        <v>#REF!</v>
      </c>
      <c r="D739" s="12"/>
    </row>
    <row r="740" spans="1:4" x14ac:dyDescent="0.2">
      <c r="A740" s="1" t="s">
        <v>766</v>
      </c>
      <c r="B740" s="2" t="s">
        <v>542</v>
      </c>
      <c r="C740" s="116" t="e">
        <f>SUM(C739:C739)</f>
        <v>#REF!</v>
      </c>
      <c r="D740" s="117">
        <f>SUM(D739:D739)</f>
        <v>0</v>
      </c>
    </row>
    <row r="741" spans="1:4" x14ac:dyDescent="0.2">
      <c r="B741" s="2"/>
      <c r="C741" s="116"/>
      <c r="D741" s="117"/>
    </row>
    <row r="742" spans="1:4" x14ac:dyDescent="0.2">
      <c r="B742" s="21" t="s">
        <v>767</v>
      </c>
      <c r="C742" s="116"/>
      <c r="D742" s="117"/>
    </row>
    <row r="743" spans="1:4" x14ac:dyDescent="0.2">
      <c r="A743" s="1" t="s">
        <v>768</v>
      </c>
      <c r="B743" t="s">
        <v>769</v>
      </c>
      <c r="C743" s="11" t="e">
        <f>#REF!</f>
        <v>#REF!</v>
      </c>
      <c r="D743" s="12"/>
    </row>
    <row r="744" spans="1:4" x14ac:dyDescent="0.2">
      <c r="A744" s="1" t="s">
        <v>770</v>
      </c>
      <c r="B744" s="2" t="s">
        <v>769</v>
      </c>
      <c r="C744" s="116" t="e">
        <f>SUM(C743)</f>
        <v>#REF!</v>
      </c>
      <c r="D744" s="117">
        <f>SUM(D743)</f>
        <v>0</v>
      </c>
    </row>
    <row r="745" spans="1:4" x14ac:dyDescent="0.2">
      <c r="B745" s="2"/>
      <c r="C745" s="116"/>
      <c r="D745" s="117"/>
    </row>
    <row r="746" spans="1:4" x14ac:dyDescent="0.2">
      <c r="B746" s="21" t="s">
        <v>771</v>
      </c>
      <c r="C746" s="116"/>
      <c r="D746" s="117"/>
    </row>
    <row r="747" spans="1:4" x14ac:dyDescent="0.2">
      <c r="A747" s="1" t="s">
        <v>772</v>
      </c>
      <c r="B747" t="s">
        <v>773</v>
      </c>
      <c r="C747" s="11" t="e">
        <f>#REF!</f>
        <v>#REF!</v>
      </c>
      <c r="D747" s="12"/>
    </row>
    <row r="748" spans="1:4" x14ac:dyDescent="0.2">
      <c r="A748" s="1" t="s">
        <v>774</v>
      </c>
      <c r="B748" s="2" t="s">
        <v>773</v>
      </c>
      <c r="C748" s="116" t="e">
        <f>SUM(C747:C747)</f>
        <v>#REF!</v>
      </c>
      <c r="D748" s="117">
        <f>SUM(D747:D747)</f>
        <v>0</v>
      </c>
    </row>
    <row r="749" spans="1:4" x14ac:dyDescent="0.2">
      <c r="B749" s="2"/>
      <c r="C749" s="116"/>
      <c r="D749" s="117"/>
    </row>
    <row r="750" spans="1:4" x14ac:dyDescent="0.2">
      <c r="A750" s="1" t="s">
        <v>775</v>
      </c>
      <c r="B750" s="2" t="s">
        <v>776</v>
      </c>
      <c r="C750" s="116" t="e">
        <f>C740+C744+C748</f>
        <v>#REF!</v>
      </c>
      <c r="D750" s="117">
        <f>D740+D744+D748</f>
        <v>0</v>
      </c>
    </row>
    <row r="751" spans="1:4" x14ac:dyDescent="0.2">
      <c r="B751" s="2"/>
      <c r="C751" s="116"/>
      <c r="D751" s="117"/>
    </row>
    <row r="752" spans="1:4" x14ac:dyDescent="0.2">
      <c r="B752" s="21" t="s">
        <v>777</v>
      </c>
      <c r="C752" s="116"/>
      <c r="D752" s="117"/>
    </row>
    <row r="753" spans="1:4" x14ac:dyDescent="0.2">
      <c r="A753" s="1" t="s">
        <v>778</v>
      </c>
      <c r="B753" t="s">
        <v>777</v>
      </c>
      <c r="C753" s="11" t="e">
        <f>#REF!</f>
        <v>#REF!</v>
      </c>
      <c r="D753" s="12"/>
    </row>
    <row r="754" spans="1:4" x14ac:dyDescent="0.2">
      <c r="A754" s="1" t="s">
        <v>779</v>
      </c>
      <c r="B754" s="2" t="s">
        <v>780</v>
      </c>
      <c r="C754" s="116" t="e">
        <f>C753</f>
        <v>#REF!</v>
      </c>
      <c r="D754" s="117">
        <f>D753</f>
        <v>0</v>
      </c>
    </row>
    <row r="755" spans="1:4" x14ac:dyDescent="0.2">
      <c r="B755" s="2"/>
      <c r="C755" s="116"/>
      <c r="D755" s="117"/>
    </row>
    <row r="756" spans="1:4" x14ac:dyDescent="0.2">
      <c r="B756" s="2" t="s">
        <v>781</v>
      </c>
      <c r="C756" s="116"/>
      <c r="D756" s="117"/>
    </row>
    <row r="757" spans="1:4" x14ac:dyDescent="0.2">
      <c r="B757" s="2"/>
      <c r="C757" s="116"/>
      <c r="D757" s="117"/>
    </row>
    <row r="758" spans="1:4" x14ac:dyDescent="0.2">
      <c r="B758" s="2" t="str">
        <f>B812</f>
        <v>Pitkäaikainen vieras pääoma</v>
      </c>
      <c r="C758" s="116"/>
      <c r="D758" s="117"/>
    </row>
    <row r="759" spans="1:4" x14ac:dyDescent="0.2">
      <c r="B759" s="21" t="s">
        <v>782</v>
      </c>
      <c r="C759" s="116"/>
      <c r="D759" s="117"/>
    </row>
    <row r="760" spans="1:4" x14ac:dyDescent="0.2">
      <c r="B760" s="21" t="s">
        <v>783</v>
      </c>
      <c r="C760" s="116"/>
      <c r="D760" s="117"/>
    </row>
    <row r="761" spans="1:4" x14ac:dyDescent="0.2">
      <c r="A761" s="1" t="s">
        <v>784</v>
      </c>
      <c r="B761" t="s">
        <v>783</v>
      </c>
      <c r="C761" s="11" t="e">
        <f>#REF!</f>
        <v>#REF!</v>
      </c>
      <c r="D761" s="12"/>
    </row>
    <row r="762" spans="1:4" x14ac:dyDescent="0.2">
      <c r="A762" s="1" t="s">
        <v>785</v>
      </c>
      <c r="B762" s="2" t="s">
        <v>783</v>
      </c>
      <c r="C762" s="116" t="e">
        <f>SUM(C761:C761)</f>
        <v>#REF!</v>
      </c>
      <c r="D762" s="117">
        <f>SUM(D761:D761)</f>
        <v>0</v>
      </c>
    </row>
    <row r="763" spans="1:4" x14ac:dyDescent="0.2">
      <c r="B763" s="2"/>
      <c r="C763" s="116"/>
      <c r="D763" s="117"/>
    </row>
    <row r="764" spans="1:4" x14ac:dyDescent="0.2">
      <c r="B764" s="21" t="s">
        <v>786</v>
      </c>
      <c r="C764" s="116"/>
      <c r="D764" s="117"/>
    </row>
    <row r="765" spans="1:4" x14ac:dyDescent="0.2">
      <c r="A765" s="1" t="s">
        <v>787</v>
      </c>
      <c r="B765" t="s">
        <v>788</v>
      </c>
      <c r="C765" s="11" t="e">
        <f>#REF!</f>
        <v>#REF!</v>
      </c>
      <c r="D765" s="12"/>
    </row>
    <row r="766" spans="1:4" x14ac:dyDescent="0.2">
      <c r="A766" s="1" t="s">
        <v>789</v>
      </c>
      <c r="B766" s="2" t="s">
        <v>788</v>
      </c>
      <c r="C766" s="116" t="e">
        <f>SUM(C765)</f>
        <v>#REF!</v>
      </c>
      <c r="D766" s="117">
        <f>SUM(D765)</f>
        <v>0</v>
      </c>
    </row>
    <row r="767" spans="1:4" x14ac:dyDescent="0.2">
      <c r="B767" s="2"/>
      <c r="C767" s="116"/>
      <c r="D767" s="117"/>
    </row>
    <row r="768" spans="1:4" x14ac:dyDescent="0.2">
      <c r="B768" s="21" t="s">
        <v>790</v>
      </c>
      <c r="C768" s="116"/>
      <c r="D768" s="117"/>
    </row>
    <row r="769" spans="1:4" x14ac:dyDescent="0.2">
      <c r="A769" s="1" t="s">
        <v>791</v>
      </c>
      <c r="B769" t="s">
        <v>790</v>
      </c>
      <c r="C769" s="11" t="e">
        <f>#REF!</f>
        <v>#REF!</v>
      </c>
      <c r="D769" s="12"/>
    </row>
    <row r="770" spans="1:4" x14ac:dyDescent="0.2">
      <c r="A770" s="1" t="s">
        <v>792</v>
      </c>
      <c r="B770" t="s">
        <v>793</v>
      </c>
      <c r="C770" s="11" t="e">
        <f>#REF!</f>
        <v>#REF!</v>
      </c>
      <c r="D770" s="12"/>
    </row>
    <row r="771" spans="1:4" x14ac:dyDescent="0.2">
      <c r="A771" s="1" t="s">
        <v>794</v>
      </c>
      <c r="B771" s="2" t="s">
        <v>790</v>
      </c>
      <c r="C771" s="116" t="e">
        <f>SUM(C769:C770)</f>
        <v>#REF!</v>
      </c>
      <c r="D771" s="117">
        <f>SUM(D769:D770)</f>
        <v>0</v>
      </c>
    </row>
    <row r="772" spans="1:4" x14ac:dyDescent="0.2">
      <c r="B772" s="2"/>
      <c r="C772" s="116"/>
      <c r="D772" s="117"/>
    </row>
    <row r="773" spans="1:4" x14ac:dyDescent="0.2">
      <c r="B773" s="21" t="s">
        <v>795</v>
      </c>
      <c r="C773" s="116"/>
      <c r="D773" s="117"/>
    </row>
    <row r="774" spans="1:4" x14ac:dyDescent="0.2">
      <c r="A774" s="1" t="s">
        <v>796</v>
      </c>
      <c r="B774" t="s">
        <v>795</v>
      </c>
      <c r="C774" s="11" t="e">
        <f>#REF!</f>
        <v>#REF!</v>
      </c>
      <c r="D774" s="12"/>
    </row>
    <row r="775" spans="1:4" x14ac:dyDescent="0.2">
      <c r="A775" s="1" t="s">
        <v>797</v>
      </c>
      <c r="B775" t="s">
        <v>798</v>
      </c>
      <c r="C775" s="11" t="e">
        <f>#REF!</f>
        <v>#REF!</v>
      </c>
      <c r="D775" s="12"/>
    </row>
    <row r="776" spans="1:4" x14ac:dyDescent="0.2">
      <c r="A776" s="1" t="s">
        <v>799</v>
      </c>
      <c r="B776" s="2" t="s">
        <v>795</v>
      </c>
      <c r="C776" s="116" t="e">
        <f>SUM(C774:C775)</f>
        <v>#REF!</v>
      </c>
      <c r="D776" s="117">
        <f>SUM(D774:D775)</f>
        <v>0</v>
      </c>
    </row>
    <row r="777" spans="1:4" x14ac:dyDescent="0.2">
      <c r="A777" s="1" t="s">
        <v>800</v>
      </c>
      <c r="B777" s="2" t="s">
        <v>782</v>
      </c>
      <c r="C777" s="116" t="e">
        <f>SUM(C762+C766+C771+C776)</f>
        <v>#REF!</v>
      </c>
      <c r="D777" s="117" t="e">
        <f>SUM(D762+D766+#REF!+#REF!+D771+D776)</f>
        <v>#REF!</v>
      </c>
    </row>
    <row r="778" spans="1:4" x14ac:dyDescent="0.2">
      <c r="B778" s="2"/>
      <c r="C778" s="116"/>
      <c r="D778" s="117"/>
    </row>
    <row r="779" spans="1:4" x14ac:dyDescent="0.2">
      <c r="B779" s="21" t="s">
        <v>801</v>
      </c>
      <c r="C779" s="116"/>
      <c r="D779" s="117"/>
    </row>
    <row r="780" spans="1:4" x14ac:dyDescent="0.2">
      <c r="B780" s="21" t="s">
        <v>802</v>
      </c>
      <c r="C780" s="116"/>
      <c r="D780" s="117"/>
    </row>
    <row r="781" spans="1:4" x14ac:dyDescent="0.2">
      <c r="A781" s="1" t="s">
        <v>803</v>
      </c>
      <c r="B781" t="s">
        <v>804</v>
      </c>
      <c r="C781" s="11" t="e">
        <f>#REF!</f>
        <v>#REF!</v>
      </c>
      <c r="D781" s="12"/>
    </row>
    <row r="782" spans="1:4" x14ac:dyDescent="0.2">
      <c r="A782" s="1" t="s">
        <v>805</v>
      </c>
      <c r="B782" t="s">
        <v>806</v>
      </c>
      <c r="C782" s="11" t="e">
        <f>#REF!</f>
        <v>#REF!</v>
      </c>
      <c r="D782" s="12"/>
    </row>
    <row r="783" spans="1:4" x14ac:dyDescent="0.2">
      <c r="A783" s="1" t="s">
        <v>807</v>
      </c>
      <c r="B783" t="s">
        <v>808</v>
      </c>
      <c r="C783" s="11" t="e">
        <f>#REF!</f>
        <v>#REF!</v>
      </c>
      <c r="D783" s="12"/>
    </row>
    <row r="784" spans="1:4" x14ac:dyDescent="0.2">
      <c r="A784" s="1" t="s">
        <v>809</v>
      </c>
      <c r="B784" t="s">
        <v>810</v>
      </c>
      <c r="C784" s="11" t="e">
        <f>#REF!</f>
        <v>#REF!</v>
      </c>
      <c r="D784" s="12"/>
    </row>
    <row r="785" spans="1:4" x14ac:dyDescent="0.2">
      <c r="A785" s="1" t="s">
        <v>811</v>
      </c>
      <c r="B785" s="2" t="s">
        <v>802</v>
      </c>
      <c r="C785" s="116" t="e">
        <f>SUM(C781:C784)</f>
        <v>#REF!</v>
      </c>
      <c r="D785" s="117">
        <f>SUM(D781:D784)</f>
        <v>0</v>
      </c>
    </row>
    <row r="786" spans="1:4" x14ac:dyDescent="0.2">
      <c r="B786" s="2"/>
      <c r="C786" s="116"/>
      <c r="D786" s="117"/>
    </row>
    <row r="787" spans="1:4" x14ac:dyDescent="0.2">
      <c r="B787" s="21" t="s">
        <v>812</v>
      </c>
      <c r="C787" s="116"/>
      <c r="D787" s="117"/>
    </row>
    <row r="788" spans="1:4" x14ac:dyDescent="0.2">
      <c r="A788" s="1" t="s">
        <v>813</v>
      </c>
      <c r="B788" t="s">
        <v>814</v>
      </c>
      <c r="C788" s="11" t="e">
        <f>#REF!</f>
        <v>#REF!</v>
      </c>
      <c r="D788" s="12"/>
    </row>
    <row r="789" spans="1:4" x14ac:dyDescent="0.2">
      <c r="A789" s="1" t="s">
        <v>815</v>
      </c>
      <c r="B789" t="s">
        <v>816</v>
      </c>
      <c r="C789" s="11" t="e">
        <f>#REF!</f>
        <v>#REF!</v>
      </c>
      <c r="D789" s="12"/>
    </row>
    <row r="790" spans="1:4" x14ac:dyDescent="0.2">
      <c r="A790" s="1" t="s">
        <v>817</v>
      </c>
      <c r="B790" t="s">
        <v>818</v>
      </c>
      <c r="C790" s="11" t="e">
        <f>#REF!</f>
        <v>#REF!</v>
      </c>
      <c r="D790" s="12"/>
    </row>
    <row r="791" spans="1:4" x14ac:dyDescent="0.2">
      <c r="A791" s="1" t="s">
        <v>819</v>
      </c>
      <c r="B791" t="s">
        <v>820</v>
      </c>
      <c r="C791" s="11" t="e">
        <f>#REF!</f>
        <v>#REF!</v>
      </c>
      <c r="D791" s="12"/>
    </row>
    <row r="792" spans="1:4" x14ac:dyDescent="0.2">
      <c r="A792" s="1" t="s">
        <v>821</v>
      </c>
      <c r="B792" s="2" t="s">
        <v>812</v>
      </c>
      <c r="C792" s="116" t="e">
        <f>SUM(C788:C791)</f>
        <v>#REF!</v>
      </c>
      <c r="D792" s="117">
        <f>SUM(D788:D791)</f>
        <v>0</v>
      </c>
    </row>
    <row r="793" spans="1:4" x14ac:dyDescent="0.2">
      <c r="B793" s="2"/>
      <c r="C793" s="116"/>
      <c r="D793" s="117"/>
    </row>
    <row r="794" spans="1:4" x14ac:dyDescent="0.2">
      <c r="B794" s="21" t="s">
        <v>822</v>
      </c>
      <c r="C794" s="116"/>
      <c r="D794" s="117"/>
    </row>
    <row r="795" spans="1:4" x14ac:dyDescent="0.2">
      <c r="A795" s="1" t="s">
        <v>823</v>
      </c>
      <c r="B795" t="s">
        <v>824</v>
      </c>
      <c r="C795" s="11" t="e">
        <f>#REF!</f>
        <v>#REF!</v>
      </c>
      <c r="D795" s="12"/>
    </row>
    <row r="796" spans="1:4" x14ac:dyDescent="0.2">
      <c r="A796" s="1" t="s">
        <v>825</v>
      </c>
      <c r="B796" t="s">
        <v>826</v>
      </c>
      <c r="C796" s="11" t="e">
        <f>#REF!</f>
        <v>#REF!</v>
      </c>
      <c r="D796" s="12"/>
    </row>
    <row r="797" spans="1:4" x14ac:dyDescent="0.2">
      <c r="A797" s="1" t="s">
        <v>827</v>
      </c>
      <c r="B797" t="s">
        <v>828</v>
      </c>
      <c r="C797" s="11" t="e">
        <f>#REF!</f>
        <v>#REF!</v>
      </c>
      <c r="D797" s="12"/>
    </row>
    <row r="798" spans="1:4" x14ac:dyDescent="0.2">
      <c r="A798" s="1" t="s">
        <v>829</v>
      </c>
      <c r="B798" t="s">
        <v>830</v>
      </c>
      <c r="C798" s="11" t="e">
        <f>#REF!</f>
        <v>#REF!</v>
      </c>
      <c r="D798" s="12"/>
    </row>
    <row r="799" spans="1:4" x14ac:dyDescent="0.2">
      <c r="A799" s="1" t="s">
        <v>831</v>
      </c>
      <c r="B799" t="s">
        <v>832</v>
      </c>
      <c r="C799" s="11" t="e">
        <f>#REF!</f>
        <v>#REF!</v>
      </c>
      <c r="D799" s="12"/>
    </row>
    <row r="800" spans="1:4" x14ac:dyDescent="0.2">
      <c r="A800" s="1" t="s">
        <v>833</v>
      </c>
      <c r="B800" t="s">
        <v>834</v>
      </c>
      <c r="C800" s="11" t="e">
        <f>#REF!</f>
        <v>#REF!</v>
      </c>
      <c r="D800" s="12"/>
    </row>
    <row r="801" spans="1:4" x14ac:dyDescent="0.2">
      <c r="A801" s="1" t="s">
        <v>835</v>
      </c>
      <c r="B801" s="2" t="s">
        <v>836</v>
      </c>
      <c r="C801" s="116" t="e">
        <f>SUM(C795:C800)</f>
        <v>#REF!</v>
      </c>
      <c r="D801" s="117">
        <f>SUM(D795:D800)</f>
        <v>0</v>
      </c>
    </row>
    <row r="802" spans="1:4" x14ac:dyDescent="0.2">
      <c r="B802" s="2"/>
      <c r="C802" s="116"/>
      <c r="D802" s="117"/>
    </row>
    <row r="803" spans="1:4" x14ac:dyDescent="0.2">
      <c r="B803" s="2" t="s">
        <v>837</v>
      </c>
      <c r="C803" s="116"/>
      <c r="D803" s="117"/>
    </row>
    <row r="804" spans="1:4" x14ac:dyDescent="0.2">
      <c r="A804" s="1" t="s">
        <v>838</v>
      </c>
      <c r="B804" t="s">
        <v>839</v>
      </c>
      <c r="C804" s="11" t="e">
        <f>#REF!</f>
        <v>#REF!</v>
      </c>
      <c r="D804" s="12"/>
    </row>
    <row r="805" spans="1:4" x14ac:dyDescent="0.2">
      <c r="A805" s="1" t="s">
        <v>840</v>
      </c>
      <c r="B805" t="s">
        <v>841</v>
      </c>
      <c r="C805" s="11" t="e">
        <f>#REF!</f>
        <v>#REF!</v>
      </c>
      <c r="D805" s="12"/>
    </row>
    <row r="806" spans="1:4" x14ac:dyDescent="0.2">
      <c r="A806" s="1" t="s">
        <v>842</v>
      </c>
      <c r="B806" t="s">
        <v>843</v>
      </c>
      <c r="C806" s="11" t="e">
        <f>#REF!</f>
        <v>#REF!</v>
      </c>
      <c r="D806" s="12"/>
    </row>
    <row r="807" spans="1:4" x14ac:dyDescent="0.2">
      <c r="A807" s="1" t="s">
        <v>844</v>
      </c>
      <c r="B807" t="s">
        <v>845</v>
      </c>
      <c r="C807" s="11" t="e">
        <f>#REF!</f>
        <v>#REF!</v>
      </c>
      <c r="D807" s="12"/>
    </row>
    <row r="808" spans="1:4" x14ac:dyDescent="0.2">
      <c r="A808" s="1" t="s">
        <v>846</v>
      </c>
      <c r="B808" s="2" t="s">
        <v>845</v>
      </c>
      <c r="C808" s="116" t="e">
        <f>C807</f>
        <v>#REF!</v>
      </c>
      <c r="D808" s="117">
        <f>D807</f>
        <v>0</v>
      </c>
    </row>
    <row r="809" spans="1:4" x14ac:dyDescent="0.2">
      <c r="A809" s="1" t="s">
        <v>847</v>
      </c>
      <c r="B809" s="2" t="s">
        <v>848</v>
      </c>
      <c r="C809" s="116" t="e">
        <f>C808</f>
        <v>#REF!</v>
      </c>
      <c r="D809" s="117" t="e">
        <f>#REF!+D808</f>
        <v>#REF!</v>
      </c>
    </row>
    <row r="810" spans="1:4" x14ac:dyDescent="0.2">
      <c r="A810" s="1" t="s">
        <v>849</v>
      </c>
      <c r="B810" s="2" t="s">
        <v>801</v>
      </c>
      <c r="C810" s="116" t="e">
        <f>SUM(C785+C792+C801+C809)</f>
        <v>#REF!</v>
      </c>
      <c r="D810" s="117" t="e">
        <f>SUM(D785+D792+#REF!+D801+D809)</f>
        <v>#REF!</v>
      </c>
    </row>
    <row r="811" spans="1:4" x14ac:dyDescent="0.2">
      <c r="B811" s="2"/>
      <c r="C811" s="116"/>
      <c r="D811" s="117"/>
    </row>
    <row r="812" spans="1:4" x14ac:dyDescent="0.2">
      <c r="A812" s="1" t="s">
        <v>850</v>
      </c>
      <c r="B812" s="2" t="s">
        <v>851</v>
      </c>
      <c r="C812" s="116" t="e">
        <f>C762+C766+C771+C776+C785+C792+C801+C809</f>
        <v>#REF!</v>
      </c>
      <c r="D812" s="117" t="e">
        <f>D762+D766+#REF!+#REF!+D771+D776+D785+D792+D801+D809+#REF!</f>
        <v>#REF!</v>
      </c>
    </row>
    <row r="813" spans="1:4" x14ac:dyDescent="0.2">
      <c r="B813" s="2"/>
      <c r="C813" s="116"/>
      <c r="D813" s="117"/>
    </row>
    <row r="814" spans="1:4" x14ac:dyDescent="0.2">
      <c r="B814" s="2" t="str">
        <f>B867</f>
        <v>Lyhytaikainen vieras pääoma</v>
      </c>
      <c r="C814" s="116"/>
      <c r="D814" s="117"/>
    </row>
    <row r="815" spans="1:4" x14ac:dyDescent="0.2">
      <c r="B815" s="21" t="s">
        <v>852</v>
      </c>
      <c r="C815" s="116"/>
      <c r="D815" s="117"/>
    </row>
    <row r="816" spans="1:4" x14ac:dyDescent="0.2">
      <c r="B816" s="21" t="s">
        <v>853</v>
      </c>
      <c r="C816" s="116"/>
      <c r="D816" s="117"/>
    </row>
    <row r="817" spans="1:4" x14ac:dyDescent="0.2">
      <c r="A817" s="1" t="s">
        <v>854</v>
      </c>
      <c r="B817" t="s">
        <v>783</v>
      </c>
      <c r="C817" s="11" t="e">
        <f>#REF!</f>
        <v>#REF!</v>
      </c>
      <c r="D817" s="12"/>
    </row>
    <row r="818" spans="1:4" x14ac:dyDescent="0.2">
      <c r="A818" s="1" t="s">
        <v>855</v>
      </c>
      <c r="B818" s="2" t="s">
        <v>783</v>
      </c>
      <c r="C818" s="116" t="e">
        <f>SUM(C817:C817)</f>
        <v>#REF!</v>
      </c>
      <c r="D818" s="117">
        <f>SUM(D817:D817)</f>
        <v>0</v>
      </c>
    </row>
    <row r="819" spans="1:4" x14ac:dyDescent="0.2">
      <c r="B819" s="2"/>
      <c r="C819" s="116"/>
      <c r="D819" s="117"/>
    </row>
    <row r="820" spans="1:4" x14ac:dyDescent="0.2">
      <c r="B820" s="21" t="s">
        <v>856</v>
      </c>
      <c r="C820" s="116"/>
      <c r="D820" s="117"/>
    </row>
    <row r="821" spans="1:4" x14ac:dyDescent="0.2">
      <c r="A821" s="1" t="s">
        <v>857</v>
      </c>
      <c r="B821" t="s">
        <v>788</v>
      </c>
      <c r="C821" s="11" t="e">
        <f>#REF!</f>
        <v>#REF!</v>
      </c>
      <c r="D821" s="12"/>
    </row>
    <row r="822" spans="1:4" x14ac:dyDescent="0.2">
      <c r="A822" s="1" t="s">
        <v>858</v>
      </c>
      <c r="B822" s="2" t="s">
        <v>788</v>
      </c>
      <c r="C822" s="116" t="e">
        <f>SUM(C821)</f>
        <v>#REF!</v>
      </c>
      <c r="D822" s="117">
        <f>SUM(D821)</f>
        <v>0</v>
      </c>
    </row>
    <row r="823" spans="1:4" x14ac:dyDescent="0.2">
      <c r="B823" s="2"/>
      <c r="C823" s="116"/>
      <c r="D823" s="117"/>
    </row>
    <row r="824" spans="1:4" x14ac:dyDescent="0.2">
      <c r="B824" s="21" t="s">
        <v>859</v>
      </c>
      <c r="C824" s="116"/>
      <c r="D824" s="117"/>
    </row>
    <row r="825" spans="1:4" x14ac:dyDescent="0.2">
      <c r="A825" s="1" t="s">
        <v>860</v>
      </c>
      <c r="B825" t="s">
        <v>790</v>
      </c>
      <c r="C825" s="11" t="e">
        <f>#REF!</f>
        <v>#REF!</v>
      </c>
      <c r="D825" s="12"/>
    </row>
    <row r="826" spans="1:4" x14ac:dyDescent="0.2">
      <c r="A826" s="1" t="s">
        <v>861</v>
      </c>
      <c r="B826" t="s">
        <v>862</v>
      </c>
      <c r="C826" s="11" t="e">
        <f>#REF!</f>
        <v>#REF!</v>
      </c>
      <c r="D826" s="12"/>
    </row>
    <row r="827" spans="1:4" x14ac:dyDescent="0.2">
      <c r="A827" s="1" t="s">
        <v>863</v>
      </c>
      <c r="B827" s="2" t="s">
        <v>790</v>
      </c>
      <c r="C827" s="116" t="e">
        <f>SUM(C825:C826)</f>
        <v>#REF!</v>
      </c>
      <c r="D827" s="117">
        <f>SUM(D825:D826)</f>
        <v>0</v>
      </c>
    </row>
    <row r="828" spans="1:4" x14ac:dyDescent="0.2">
      <c r="B828" s="2"/>
      <c r="C828" s="116"/>
      <c r="D828" s="117"/>
    </row>
    <row r="829" spans="1:4" x14ac:dyDescent="0.2">
      <c r="B829" s="21" t="s">
        <v>864</v>
      </c>
      <c r="C829" s="116"/>
      <c r="D829" s="117"/>
    </row>
    <row r="830" spans="1:4" x14ac:dyDescent="0.2">
      <c r="A830" s="1" t="s">
        <v>865</v>
      </c>
      <c r="B830" t="s">
        <v>795</v>
      </c>
      <c r="C830" s="11" t="e">
        <f>#REF!</f>
        <v>#REF!</v>
      </c>
      <c r="D830" s="12"/>
    </row>
    <row r="831" spans="1:4" x14ac:dyDescent="0.2">
      <c r="A831" s="1" t="s">
        <v>866</v>
      </c>
      <c r="B831" t="s">
        <v>798</v>
      </c>
      <c r="C831" s="11" t="e">
        <f>#REF!</f>
        <v>#REF!</v>
      </c>
      <c r="D831" s="12"/>
    </row>
    <row r="832" spans="1:4" x14ac:dyDescent="0.2">
      <c r="A832" s="1">
        <v>253108</v>
      </c>
      <c r="B832" s="40" t="s">
        <v>867</v>
      </c>
      <c r="C832" s="11" t="e">
        <f>#REF!</f>
        <v>#REF!</v>
      </c>
      <c r="D832" s="12"/>
    </row>
    <row r="833" spans="1:4" x14ac:dyDescent="0.2">
      <c r="A833" s="1" t="s">
        <v>868</v>
      </c>
      <c r="B833" s="2" t="s">
        <v>795</v>
      </c>
      <c r="C833" s="116" t="e">
        <f>SUM(C830:D832)</f>
        <v>#REF!</v>
      </c>
      <c r="D833" s="117">
        <f>SUM(D830:D831)</f>
        <v>0</v>
      </c>
    </row>
    <row r="834" spans="1:4" x14ac:dyDescent="0.2">
      <c r="A834" s="1" t="s">
        <v>869</v>
      </c>
      <c r="B834" s="2" t="s">
        <v>852</v>
      </c>
      <c r="C834" s="116" t="e">
        <f>SUM(C818+C822+C827+C833)</f>
        <v>#REF!</v>
      </c>
      <c r="D834" s="117" t="e">
        <f>SUM(D818+D822+#REF!+#REF!+D827+D833)</f>
        <v>#REF!</v>
      </c>
    </row>
    <row r="835" spans="1:4" x14ac:dyDescent="0.2">
      <c r="B835" s="2"/>
      <c r="C835" s="116"/>
      <c r="D835" s="117"/>
    </row>
    <row r="836" spans="1:4" x14ac:dyDescent="0.2">
      <c r="B836" s="21" t="s">
        <v>870</v>
      </c>
      <c r="C836" s="116"/>
      <c r="D836" s="117"/>
    </row>
    <row r="837" spans="1:4" x14ac:dyDescent="0.2">
      <c r="B837" s="21" t="s">
        <v>871</v>
      </c>
      <c r="C837" s="116"/>
      <c r="D837" s="117"/>
    </row>
    <row r="838" spans="1:4" x14ac:dyDescent="0.2">
      <c r="A838" s="1" t="s">
        <v>872</v>
      </c>
      <c r="B838" t="s">
        <v>804</v>
      </c>
      <c r="C838" s="11" t="e">
        <f>#REF!</f>
        <v>#REF!</v>
      </c>
      <c r="D838" s="12"/>
    </row>
    <row r="839" spans="1:4" x14ac:dyDescent="0.2">
      <c r="A839" s="1" t="s">
        <v>873</v>
      </c>
      <c r="B839" t="s">
        <v>806</v>
      </c>
      <c r="C839" s="11" t="e">
        <f>#REF!</f>
        <v>#REF!</v>
      </c>
      <c r="D839" s="12"/>
    </row>
    <row r="840" spans="1:4" x14ac:dyDescent="0.2">
      <c r="A840" s="1" t="s">
        <v>874</v>
      </c>
      <c r="B840" t="s">
        <v>875</v>
      </c>
      <c r="C840" s="11" t="e">
        <f>#REF!</f>
        <v>#REF!</v>
      </c>
      <c r="D840" s="12"/>
    </row>
    <row r="841" spans="1:4" x14ac:dyDescent="0.2">
      <c r="A841" s="1" t="s">
        <v>876</v>
      </c>
      <c r="B841" t="s">
        <v>810</v>
      </c>
      <c r="C841" s="11" t="e">
        <f>#REF!</f>
        <v>#REF!</v>
      </c>
      <c r="D841" s="12"/>
    </row>
    <row r="842" spans="1:4" x14ac:dyDescent="0.2">
      <c r="A842" s="1" t="s">
        <v>877</v>
      </c>
      <c r="B842" s="2" t="s">
        <v>802</v>
      </c>
      <c r="C842" s="116" t="e">
        <f>SUM(C838:C841)</f>
        <v>#REF!</v>
      </c>
      <c r="D842" s="117">
        <f>SUM(D838:D841)</f>
        <v>0</v>
      </c>
    </row>
    <row r="843" spans="1:4" x14ac:dyDescent="0.2">
      <c r="B843" s="2"/>
      <c r="C843" s="116"/>
      <c r="D843" s="117"/>
    </row>
    <row r="844" spans="1:4" x14ac:dyDescent="0.2">
      <c r="B844" s="21" t="s">
        <v>878</v>
      </c>
      <c r="C844" s="116"/>
      <c r="D844" s="117"/>
    </row>
    <row r="845" spans="1:4" x14ac:dyDescent="0.2">
      <c r="A845" s="1" t="s">
        <v>879</v>
      </c>
      <c r="B845" t="s">
        <v>814</v>
      </c>
      <c r="C845" s="11" t="e">
        <f>#REF!</f>
        <v>#REF!</v>
      </c>
      <c r="D845" s="12"/>
    </row>
    <row r="846" spans="1:4" x14ac:dyDescent="0.2">
      <c r="A846" s="1" t="s">
        <v>880</v>
      </c>
      <c r="B846" t="s">
        <v>816</v>
      </c>
      <c r="C846" s="11" t="e">
        <f>#REF!</f>
        <v>#REF!</v>
      </c>
      <c r="D846" s="12"/>
    </row>
    <row r="847" spans="1:4" x14ac:dyDescent="0.2">
      <c r="A847" s="1" t="s">
        <v>881</v>
      </c>
      <c r="B847" t="s">
        <v>818</v>
      </c>
      <c r="C847" s="11" t="e">
        <f>#REF!</f>
        <v>#REF!</v>
      </c>
      <c r="D847" s="12"/>
    </row>
    <row r="848" spans="1:4" x14ac:dyDescent="0.2">
      <c r="A848" s="1" t="s">
        <v>882</v>
      </c>
      <c r="B848" t="s">
        <v>820</v>
      </c>
      <c r="C848" s="11" t="e">
        <f>#REF!</f>
        <v>#REF!</v>
      </c>
      <c r="D848" s="12"/>
    </row>
    <row r="849" spans="1:4" x14ac:dyDescent="0.2">
      <c r="A849" s="1" t="s">
        <v>883</v>
      </c>
      <c r="B849" s="2" t="s">
        <v>812</v>
      </c>
      <c r="C849" s="116" t="e">
        <f>SUM(C845:C848)</f>
        <v>#REF!</v>
      </c>
      <c r="D849" s="117">
        <f>SUM(D845:D848)</f>
        <v>0</v>
      </c>
    </row>
    <row r="850" spans="1:4" x14ac:dyDescent="0.2">
      <c r="B850" s="2"/>
      <c r="C850" s="116"/>
      <c r="D850" s="117"/>
    </row>
    <row r="851" spans="1:4" x14ac:dyDescent="0.2">
      <c r="B851" s="21" t="s">
        <v>884</v>
      </c>
      <c r="C851" s="116"/>
      <c r="D851" s="117"/>
    </row>
    <row r="852" spans="1:4" x14ac:dyDescent="0.2">
      <c r="A852" s="1" t="s">
        <v>885</v>
      </c>
      <c r="B852" t="s">
        <v>886</v>
      </c>
      <c r="C852" s="11" t="e">
        <f>#REF!</f>
        <v>#REF!</v>
      </c>
      <c r="D852" s="12"/>
    </row>
    <row r="853" spans="1:4" x14ac:dyDescent="0.2">
      <c r="A853" s="1" t="s">
        <v>887</v>
      </c>
      <c r="B853" t="s">
        <v>826</v>
      </c>
      <c r="C853" s="11" t="e">
        <f>#REF!</f>
        <v>#REF!</v>
      </c>
      <c r="D853" s="12"/>
    </row>
    <row r="854" spans="1:4" x14ac:dyDescent="0.2">
      <c r="A854" s="1" t="s">
        <v>888</v>
      </c>
      <c r="B854" t="s">
        <v>828</v>
      </c>
      <c r="C854" s="11" t="e">
        <f>#REF!</f>
        <v>#REF!</v>
      </c>
      <c r="D854" s="12"/>
    </row>
    <row r="855" spans="1:4" x14ac:dyDescent="0.2">
      <c r="A855" s="1" t="s">
        <v>889</v>
      </c>
      <c r="B855" t="s">
        <v>830</v>
      </c>
      <c r="C855" s="11" t="e">
        <f>#REF!</f>
        <v>#REF!</v>
      </c>
      <c r="D855" s="12"/>
    </row>
    <row r="856" spans="1:4" x14ac:dyDescent="0.2">
      <c r="A856" s="1" t="s">
        <v>890</v>
      </c>
      <c r="B856" s="2" t="s">
        <v>836</v>
      </c>
      <c r="C856" s="116" t="e">
        <f>SUM(C852:C855)</f>
        <v>#REF!</v>
      </c>
      <c r="D856" s="117">
        <f>SUM(D852:D855)</f>
        <v>0</v>
      </c>
    </row>
    <row r="857" spans="1:4" x14ac:dyDescent="0.2">
      <c r="B857" s="2"/>
      <c r="C857" s="116"/>
      <c r="D857" s="117"/>
    </row>
    <row r="858" spans="1:4" x14ac:dyDescent="0.2">
      <c r="B858" s="2" t="s">
        <v>891</v>
      </c>
      <c r="C858" s="116"/>
      <c r="D858" s="117"/>
    </row>
    <row r="859" spans="1:4" x14ac:dyDescent="0.2">
      <c r="A859" s="1" t="s">
        <v>892</v>
      </c>
      <c r="B859" t="s">
        <v>839</v>
      </c>
      <c r="C859" s="11" t="e">
        <f>#REF!</f>
        <v>#REF!</v>
      </c>
      <c r="D859" s="12"/>
    </row>
    <row r="860" spans="1:4" x14ac:dyDescent="0.2">
      <c r="A860" s="1" t="s">
        <v>893</v>
      </c>
      <c r="B860" t="s">
        <v>841</v>
      </c>
      <c r="C860" s="11" t="e">
        <f>#REF!</f>
        <v>#REF!</v>
      </c>
      <c r="D860" s="12"/>
    </row>
    <row r="861" spans="1:4" x14ac:dyDescent="0.2">
      <c r="A861" s="1" t="s">
        <v>894</v>
      </c>
      <c r="B861" t="s">
        <v>843</v>
      </c>
      <c r="C861" s="11" t="e">
        <f>#REF!</f>
        <v>#REF!</v>
      </c>
      <c r="D861" s="12"/>
    </row>
    <row r="862" spans="1:4" x14ac:dyDescent="0.2">
      <c r="A862" s="1" t="s">
        <v>895</v>
      </c>
      <c r="B862" t="s">
        <v>896</v>
      </c>
      <c r="C862" s="11" t="e">
        <f>#REF!</f>
        <v>#REF!</v>
      </c>
      <c r="D862" s="12"/>
    </row>
    <row r="863" spans="1:4" x14ac:dyDescent="0.2">
      <c r="A863" s="1" t="s">
        <v>897</v>
      </c>
      <c r="B863" s="2" t="s">
        <v>845</v>
      </c>
      <c r="C863" s="116" t="e">
        <f>SUM(C859:C862)</f>
        <v>#REF!</v>
      </c>
      <c r="D863" s="117">
        <f>SUM(D859:D862)</f>
        <v>0</v>
      </c>
    </row>
    <row r="864" spans="1:4" x14ac:dyDescent="0.2">
      <c r="A864" s="1" t="s">
        <v>898</v>
      </c>
      <c r="B864" s="2" t="s">
        <v>848</v>
      </c>
      <c r="C864" s="116" t="e">
        <f>C863</f>
        <v>#REF!</v>
      </c>
      <c r="D864" s="117" t="e">
        <f>#REF!+D863</f>
        <v>#REF!</v>
      </c>
    </row>
    <row r="865" spans="1:4" x14ac:dyDescent="0.2">
      <c r="A865" s="1" t="s">
        <v>899</v>
      </c>
      <c r="B865" s="2" t="s">
        <v>870</v>
      </c>
      <c r="C865" s="116" t="e">
        <f>SUM(C842+C849+C856+C864)</f>
        <v>#REF!</v>
      </c>
      <c r="D865" s="117" t="e">
        <f>SUM(D842+D849+#REF!+D856+D864)</f>
        <v>#REF!</v>
      </c>
    </row>
    <row r="866" spans="1:4" x14ac:dyDescent="0.2">
      <c r="B866" s="2"/>
      <c r="C866" s="116"/>
      <c r="D866" s="117"/>
    </row>
    <row r="867" spans="1:4" x14ac:dyDescent="0.2">
      <c r="A867" s="1" t="s">
        <v>900</v>
      </c>
      <c r="B867" s="2" t="s">
        <v>901</v>
      </c>
      <c r="C867" s="116" t="e">
        <f>C818+C822+C827+C833+C842+C849+C856+C864</f>
        <v>#REF!</v>
      </c>
      <c r="D867" s="117" t="e">
        <f>D818+D822+#REF!+#REF!+D827+D833+D842+D849+D856+D864</f>
        <v>#REF!</v>
      </c>
    </row>
    <row r="868" spans="1:4" x14ac:dyDescent="0.2">
      <c r="B868" s="2"/>
      <c r="C868" s="116"/>
      <c r="D868" s="117"/>
    </row>
    <row r="869" spans="1:4" x14ac:dyDescent="0.2">
      <c r="A869" s="1" t="s">
        <v>902</v>
      </c>
      <c r="B869" s="2" t="s">
        <v>781</v>
      </c>
      <c r="C869" s="116" t="e">
        <f>C812+C867</f>
        <v>#REF!</v>
      </c>
      <c r="D869" s="117" t="e">
        <f>D812+D867</f>
        <v>#REF!</v>
      </c>
    </row>
    <row r="870" spans="1:4" x14ac:dyDescent="0.2">
      <c r="B870" s="2"/>
      <c r="C870" s="116"/>
      <c r="D870" s="117"/>
    </row>
    <row r="871" spans="1:4" x14ac:dyDescent="0.2">
      <c r="B871" s="2"/>
      <c r="C871" s="116"/>
      <c r="D871" s="117"/>
    </row>
    <row r="872" spans="1:4" x14ac:dyDescent="0.2">
      <c r="A872" s="1" t="s">
        <v>903</v>
      </c>
      <c r="B872" s="2" t="s">
        <v>904</v>
      </c>
      <c r="C872" s="116" t="e">
        <f>C869+C714+C718+C754+C723+C735+C750</f>
        <v>#REF!</v>
      </c>
      <c r="D872" s="117" t="e">
        <f>D869+D714+D718+D754+D723+D735+D750</f>
        <v>#REF!</v>
      </c>
    </row>
    <row r="873" spans="1:4" x14ac:dyDescent="0.2">
      <c r="B873" s="2"/>
      <c r="C873" s="116"/>
      <c r="D873" s="117"/>
    </row>
    <row r="874" spans="1:4" s="14" customFormat="1" x14ac:dyDescent="0.2">
      <c r="A874" s="1" t="s">
        <v>905</v>
      </c>
      <c r="B874" s="2" t="s">
        <v>906</v>
      </c>
      <c r="C874" s="116" t="e">
        <f>C872-C642</f>
        <v>#REF!</v>
      </c>
      <c r="D874" s="117" t="e">
        <f>D872-D642</f>
        <v>#REF!</v>
      </c>
    </row>
    <row r="875" spans="1:4" x14ac:dyDescent="0.2">
      <c r="B875" s="2"/>
      <c r="C875" s="116"/>
      <c r="D875" s="117"/>
    </row>
    <row r="876" spans="1:4" x14ac:dyDescent="0.2">
      <c r="B876" s="2"/>
      <c r="C876" s="116"/>
      <c r="D876" s="117"/>
    </row>
    <row r="878" spans="1:4" ht="14.1" customHeight="1" x14ac:dyDescent="0.2"/>
    <row r="879" spans="1:4" ht="14.1" customHeight="1" x14ac:dyDescent="0.2"/>
    <row r="880" spans="1:4" ht="14.1" customHeight="1" x14ac:dyDescent="0.2"/>
    <row r="881" ht="14.1" customHeight="1" x14ac:dyDescent="0.2"/>
    <row r="882" ht="14.1" customHeight="1" x14ac:dyDescent="0.2"/>
    <row r="883" ht="14.1" customHeight="1" x14ac:dyDescent="0.2"/>
  </sheetData>
  <phoneticPr fontId="0" type="noConversion"/>
  <pageMargins left="0.75" right="0.75" top="1" bottom="1" header="0.4921259845" footer="0.492125984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12"/>
  <dimension ref="A1:O37"/>
  <sheetViews>
    <sheetView showGridLines="0" zoomScaleNormal="100" workbookViewId="0">
      <selection activeCell="K7" sqref="K7:O7"/>
    </sheetView>
  </sheetViews>
  <sheetFormatPr defaultColWidth="9.140625" defaultRowHeight="12.75" x14ac:dyDescent="0.2"/>
  <cols>
    <col min="1" max="1" width="3.85546875" customWidth="1"/>
    <col min="2" max="2" width="3.5703125" customWidth="1"/>
    <col min="3" max="3" width="4.140625" customWidth="1"/>
    <col min="4" max="4" width="4" customWidth="1"/>
    <col min="5" max="5" width="9.5703125" customWidth="1"/>
    <col min="6" max="6" width="19.7109375" customWidth="1"/>
    <col min="7" max="7" width="9.85546875" customWidth="1"/>
    <col min="8" max="8" width="3.7109375" customWidth="1"/>
    <col min="9" max="9" width="20.28515625" customWidth="1"/>
    <col min="10" max="10" width="3.7109375" customWidth="1"/>
    <col min="11" max="11" width="20.28515625" customWidth="1"/>
    <col min="12" max="12" width="3.7109375" customWidth="1"/>
    <col min="13" max="13" width="21.140625" customWidth="1"/>
    <col min="14" max="14" width="3.7109375" customWidth="1"/>
    <col min="15" max="15" width="50.42578125" style="1" customWidth="1"/>
  </cols>
  <sheetData>
    <row r="1" spans="1:15" s="32" customFormat="1" ht="15.75" x14ac:dyDescent="0.25">
      <c r="A1" s="31"/>
      <c r="F1" s="31" t="s">
        <v>907</v>
      </c>
      <c r="G1" s="31"/>
      <c r="K1" s="33" t="s">
        <v>908</v>
      </c>
      <c r="L1" s="31"/>
      <c r="M1" s="31"/>
      <c r="N1" s="31"/>
      <c r="O1" s="51"/>
    </row>
    <row r="2" spans="1:15" s="32" customFormat="1" ht="15" x14ac:dyDescent="0.2">
      <c r="F2" s="32" t="s">
        <v>909</v>
      </c>
      <c r="K2" s="32" t="s">
        <v>910</v>
      </c>
      <c r="O2" s="51"/>
    </row>
    <row r="3" spans="1:15" s="32" customFormat="1" ht="15" x14ac:dyDescent="0.2">
      <c r="F3" s="32" t="s">
        <v>911</v>
      </c>
      <c r="O3" s="51"/>
    </row>
    <row r="4" spans="1:15" s="32" customFormat="1" ht="15" x14ac:dyDescent="0.2">
      <c r="F4" s="160">
        <v>45259</v>
      </c>
      <c r="G4" s="160"/>
      <c r="H4" s="100"/>
      <c r="I4" s="100"/>
      <c r="J4" s="100"/>
      <c r="K4" s="101" t="s">
        <v>912</v>
      </c>
      <c r="L4" s="43"/>
      <c r="M4" s="43"/>
      <c r="O4" s="51"/>
    </row>
    <row r="5" spans="1:15" x14ac:dyDescent="0.2">
      <c r="F5" s="15"/>
      <c r="G5" s="15"/>
      <c r="H5" s="15"/>
      <c r="I5" s="15"/>
      <c r="J5" s="15"/>
      <c r="K5" s="15"/>
    </row>
    <row r="6" spans="1:15" ht="13.5" thickBot="1" x14ac:dyDescent="0.25">
      <c r="K6" s="13" t="s">
        <v>1001</v>
      </c>
    </row>
    <row r="7" spans="1:15" ht="13.5" thickBot="1" x14ac:dyDescent="0.25">
      <c r="K7" s="161"/>
      <c r="L7" s="162"/>
      <c r="M7" s="162"/>
      <c r="N7" s="162"/>
      <c r="O7" s="163"/>
    </row>
    <row r="9" spans="1:15" ht="15.75" x14ac:dyDescent="0.25">
      <c r="B9" s="19" t="s">
        <v>913</v>
      </c>
    </row>
    <row r="10" spans="1:15" x14ac:dyDescent="0.2">
      <c r="B10" s="15"/>
    </row>
    <row r="11" spans="1:15" x14ac:dyDescent="0.2">
      <c r="B11" s="76" t="s">
        <v>914</v>
      </c>
      <c r="C11" s="77"/>
      <c r="D11" s="77"/>
      <c r="E11" s="77"/>
      <c r="F11" s="77"/>
      <c r="G11" s="77"/>
      <c r="H11" s="77"/>
      <c r="I11" s="77"/>
      <c r="J11" s="77"/>
      <c r="K11" s="77"/>
      <c r="L11" s="77"/>
      <c r="M11" s="77"/>
      <c r="N11" s="77"/>
      <c r="O11" s="154"/>
    </row>
    <row r="12" spans="1:15" x14ac:dyDescent="0.2">
      <c r="A12" s="21"/>
      <c r="B12" s="78"/>
      <c r="C12" s="77"/>
      <c r="D12" s="77"/>
      <c r="E12" s="77"/>
      <c r="F12" s="77"/>
      <c r="G12" s="77"/>
      <c r="H12" s="77"/>
      <c r="I12" s="77"/>
      <c r="J12" s="77"/>
      <c r="K12" s="77"/>
      <c r="L12" s="77"/>
      <c r="M12" s="77"/>
      <c r="N12" s="77"/>
      <c r="O12" s="154"/>
    </row>
    <row r="13" spans="1:15" x14ac:dyDescent="0.2">
      <c r="A13" s="2"/>
      <c r="B13" s="79" t="s">
        <v>915</v>
      </c>
      <c r="C13" s="80"/>
      <c r="D13" s="80"/>
      <c r="E13" s="80"/>
      <c r="F13" s="80"/>
      <c r="G13" s="80"/>
      <c r="H13" s="80"/>
      <c r="I13" s="80"/>
      <c r="J13" s="80"/>
      <c r="K13" s="80"/>
      <c r="L13" s="80"/>
      <c r="M13" s="80"/>
      <c r="N13" s="80"/>
      <c r="O13" s="155"/>
    </row>
    <row r="14" spans="1:15" x14ac:dyDescent="0.2">
      <c r="A14" s="2"/>
      <c r="B14" s="79" t="s">
        <v>916</v>
      </c>
      <c r="C14" s="80"/>
      <c r="D14" s="80"/>
      <c r="E14" s="80"/>
      <c r="F14" s="80"/>
      <c r="G14" s="80"/>
      <c r="H14" s="80"/>
      <c r="I14" s="80"/>
      <c r="J14" s="80"/>
      <c r="K14" s="80"/>
      <c r="L14" s="80"/>
      <c r="M14" s="80"/>
      <c r="N14" s="80"/>
      <c r="O14" s="155"/>
    </row>
    <row r="15" spans="1:15" x14ac:dyDescent="0.2">
      <c r="A15" s="2"/>
      <c r="B15" s="79" t="s">
        <v>917</v>
      </c>
      <c r="C15" s="80"/>
      <c r="D15" s="80"/>
      <c r="E15" s="80"/>
      <c r="F15" s="80"/>
      <c r="G15" s="80"/>
      <c r="H15" s="80"/>
      <c r="I15" s="80"/>
      <c r="J15" s="80"/>
      <c r="K15" s="80"/>
      <c r="L15" s="80"/>
      <c r="M15" s="80"/>
      <c r="N15" s="80"/>
      <c r="O15" s="155"/>
    </row>
    <row r="16" spans="1:15" x14ac:dyDescent="0.2">
      <c r="A16" s="2"/>
      <c r="B16" s="81" t="s">
        <v>918</v>
      </c>
      <c r="C16" s="80"/>
      <c r="D16" s="80"/>
      <c r="E16" s="80"/>
      <c r="F16" s="80"/>
      <c r="G16" s="80"/>
      <c r="H16" s="80"/>
      <c r="I16" s="80"/>
      <c r="J16" s="80"/>
      <c r="K16" s="80"/>
      <c r="L16" s="80"/>
      <c r="M16" s="80"/>
      <c r="N16" s="80"/>
      <c r="O16" s="155"/>
    </row>
    <row r="17" spans="1:15" x14ac:dyDescent="0.2">
      <c r="A17" s="2"/>
      <c r="B17" s="77"/>
      <c r="C17" s="77"/>
      <c r="D17" s="77"/>
      <c r="E17" s="77"/>
      <c r="F17" s="77"/>
      <c r="G17" s="77"/>
      <c r="H17" s="77"/>
      <c r="I17" s="77"/>
      <c r="J17" s="77"/>
      <c r="K17" s="77"/>
      <c r="L17" s="77"/>
      <c r="M17" s="77"/>
      <c r="N17" s="77"/>
      <c r="O17" s="154"/>
    </row>
    <row r="18" spans="1:15" s="2" customFormat="1" ht="28.5" customHeight="1" x14ac:dyDescent="0.2">
      <c r="B18" s="82"/>
      <c r="C18" s="82"/>
      <c r="D18" s="82"/>
      <c r="E18" s="82"/>
      <c r="F18" s="82"/>
      <c r="G18" s="83" t="s">
        <v>919</v>
      </c>
      <c r="H18" s="82"/>
      <c r="I18" s="84" t="s">
        <v>920</v>
      </c>
      <c r="J18" s="41"/>
      <c r="K18" s="84" t="s">
        <v>921</v>
      </c>
      <c r="L18" s="85"/>
      <c r="M18" s="86" t="s">
        <v>922</v>
      </c>
      <c r="N18" s="85"/>
      <c r="O18" s="104" t="s">
        <v>923</v>
      </c>
    </row>
    <row r="19" spans="1:15" s="2" customFormat="1" x14ac:dyDescent="0.2">
      <c r="B19" s="82"/>
      <c r="C19" s="82"/>
      <c r="D19" s="82"/>
      <c r="E19" s="82"/>
      <c r="F19" s="82"/>
      <c r="G19" s="85"/>
      <c r="H19" s="82"/>
      <c r="I19" s="85" t="s">
        <v>924</v>
      </c>
      <c r="J19" s="85"/>
      <c r="K19" s="85" t="s">
        <v>924</v>
      </c>
      <c r="L19" s="82"/>
      <c r="M19" s="85" t="s">
        <v>924</v>
      </c>
      <c r="N19" s="82"/>
      <c r="O19" s="105"/>
    </row>
    <row r="20" spans="1:15" x14ac:dyDescent="0.2">
      <c r="A20" s="2"/>
      <c r="B20" s="82"/>
      <c r="C20" s="82"/>
      <c r="D20" s="82"/>
      <c r="E20" s="82"/>
      <c r="F20" s="82"/>
      <c r="G20" s="85"/>
      <c r="H20" s="82"/>
      <c r="I20" s="85"/>
      <c r="J20" s="85"/>
      <c r="K20" s="85"/>
      <c r="L20" s="82"/>
      <c r="M20" s="82"/>
      <c r="N20" s="82"/>
      <c r="O20" s="105"/>
    </row>
    <row r="21" spans="1:15" x14ac:dyDescent="0.2">
      <c r="A21" s="2"/>
      <c r="B21" s="15" t="s">
        <v>925</v>
      </c>
      <c r="G21" s="20">
        <v>411</v>
      </c>
      <c r="H21" s="77"/>
      <c r="I21" s="129"/>
      <c r="J21" s="95"/>
      <c r="K21" s="129"/>
      <c r="M21" s="129">
        <f>I21+K21</f>
        <v>0</v>
      </c>
      <c r="O21" s="156"/>
    </row>
    <row r="22" spans="1:15" x14ac:dyDescent="0.2">
      <c r="A22" s="2"/>
      <c r="B22" s="15" t="s">
        <v>926</v>
      </c>
      <c r="G22" s="20">
        <v>412</v>
      </c>
      <c r="H22" s="77"/>
      <c r="I22" s="129"/>
      <c r="J22" s="95"/>
      <c r="K22" s="129"/>
      <c r="M22" s="129">
        <f t="shared" ref="M22:M33" si="0">I22+K22</f>
        <v>0</v>
      </c>
      <c r="O22" s="106"/>
    </row>
    <row r="23" spans="1:15" x14ac:dyDescent="0.2">
      <c r="A23" s="2"/>
      <c r="B23" s="15" t="s">
        <v>927</v>
      </c>
      <c r="G23" s="20">
        <v>413</v>
      </c>
      <c r="H23" s="77"/>
      <c r="I23" s="129"/>
      <c r="J23" s="95"/>
      <c r="K23" s="129"/>
      <c r="M23" s="129">
        <f t="shared" si="0"/>
        <v>0</v>
      </c>
      <c r="O23" s="106"/>
    </row>
    <row r="24" spans="1:15" x14ac:dyDescent="0.2">
      <c r="A24" s="2"/>
      <c r="B24" s="15" t="s">
        <v>928</v>
      </c>
      <c r="G24" s="20">
        <v>414</v>
      </c>
      <c r="H24" s="77"/>
      <c r="I24" s="129"/>
      <c r="J24" s="95"/>
      <c r="K24" s="129"/>
      <c r="M24" s="129">
        <f t="shared" si="0"/>
        <v>0</v>
      </c>
      <c r="O24" s="106"/>
    </row>
    <row r="25" spans="1:15" x14ac:dyDescent="0.2">
      <c r="A25" s="2"/>
      <c r="B25" s="15" t="s">
        <v>929</v>
      </c>
      <c r="G25" s="20">
        <v>415</v>
      </c>
      <c r="H25" s="77"/>
      <c r="I25" s="129"/>
      <c r="J25" s="95"/>
      <c r="K25" s="129"/>
      <c r="M25" s="129">
        <f>I25+K25</f>
        <v>0</v>
      </c>
      <c r="O25" s="106"/>
    </row>
    <row r="26" spans="1:15" x14ac:dyDescent="0.2">
      <c r="A26" s="2"/>
      <c r="B26" s="77" t="s">
        <v>930</v>
      </c>
      <c r="C26" s="77"/>
      <c r="D26" s="77"/>
      <c r="E26" s="77"/>
      <c r="F26" s="77"/>
      <c r="G26" s="87">
        <v>420</v>
      </c>
      <c r="H26" s="77"/>
      <c r="I26" s="129"/>
      <c r="J26" s="96"/>
      <c r="K26" s="129"/>
      <c r="M26" s="129">
        <f t="shared" si="0"/>
        <v>0</v>
      </c>
      <c r="O26" s="107"/>
    </row>
    <row r="27" spans="1:15" x14ac:dyDescent="0.2">
      <c r="A27" s="2"/>
      <c r="B27" s="77" t="s">
        <v>931</v>
      </c>
      <c r="C27" s="77"/>
      <c r="D27" s="77"/>
      <c r="E27" s="77"/>
      <c r="F27" s="77"/>
      <c r="G27" s="87">
        <v>430</v>
      </c>
      <c r="H27" s="77"/>
      <c r="I27" s="129"/>
      <c r="J27" s="97"/>
      <c r="K27" s="129"/>
      <c r="L27" s="22"/>
      <c r="M27" s="129">
        <f t="shared" si="0"/>
        <v>0</v>
      </c>
      <c r="N27" s="22"/>
      <c r="O27" s="107"/>
    </row>
    <row r="28" spans="1:15" x14ac:dyDescent="0.2">
      <c r="A28" s="2"/>
      <c r="B28" s="77" t="s">
        <v>932</v>
      </c>
      <c r="C28" s="77"/>
      <c r="D28" s="77"/>
      <c r="E28" s="77"/>
      <c r="F28" s="77"/>
      <c r="G28" s="87">
        <v>440</v>
      </c>
      <c r="H28" s="77"/>
      <c r="I28" s="129"/>
      <c r="J28" s="97"/>
      <c r="K28" s="129"/>
      <c r="L28" s="22"/>
      <c r="M28" s="129">
        <f t="shared" si="0"/>
        <v>0</v>
      </c>
      <c r="N28" s="22"/>
      <c r="O28" s="107"/>
    </row>
    <row r="29" spans="1:15" x14ac:dyDescent="0.2">
      <c r="A29" s="2"/>
      <c r="B29" s="77" t="s">
        <v>933</v>
      </c>
      <c r="C29" s="77"/>
      <c r="D29" s="77"/>
      <c r="E29" s="77"/>
      <c r="F29" s="77"/>
      <c r="G29" s="87">
        <v>450</v>
      </c>
      <c r="H29" s="77"/>
      <c r="I29" s="129"/>
      <c r="J29" s="97"/>
      <c r="K29" s="129"/>
      <c r="L29" s="22"/>
      <c r="M29" s="129">
        <f t="shared" si="0"/>
        <v>0</v>
      </c>
      <c r="N29" s="22"/>
      <c r="O29" s="107"/>
    </row>
    <row r="30" spans="1:15" x14ac:dyDescent="0.2">
      <c r="A30" s="2"/>
      <c r="B30" s="77" t="s">
        <v>934</v>
      </c>
      <c r="C30" s="77"/>
      <c r="D30" s="77"/>
      <c r="E30" s="77"/>
      <c r="F30" s="77"/>
      <c r="G30" s="87">
        <v>460</v>
      </c>
      <c r="H30" s="77"/>
      <c r="I30" s="129"/>
      <c r="J30" s="95"/>
      <c r="K30" s="129"/>
      <c r="L30" s="22"/>
      <c r="M30" s="129">
        <f t="shared" si="0"/>
        <v>0</v>
      </c>
      <c r="N30" s="22"/>
      <c r="O30" s="107"/>
    </row>
    <row r="31" spans="1:15" x14ac:dyDescent="0.2">
      <c r="A31" s="2"/>
      <c r="B31" s="77" t="s">
        <v>935</v>
      </c>
      <c r="C31" s="77"/>
      <c r="D31" s="77"/>
      <c r="E31" s="77"/>
      <c r="F31" s="77"/>
      <c r="G31" s="87">
        <v>470</v>
      </c>
      <c r="H31" s="77"/>
      <c r="I31" s="129"/>
      <c r="J31" s="95"/>
      <c r="K31" s="129"/>
      <c r="L31" s="22"/>
      <c r="M31" s="129">
        <f t="shared" si="0"/>
        <v>0</v>
      </c>
      <c r="N31" s="22"/>
      <c r="O31" s="106"/>
    </row>
    <row r="32" spans="1:15" x14ac:dyDescent="0.2">
      <c r="A32" s="2"/>
      <c r="B32" s="77" t="s">
        <v>936</v>
      </c>
      <c r="C32" s="77"/>
      <c r="D32" s="77"/>
      <c r="E32" s="77"/>
      <c r="F32" s="77"/>
      <c r="G32" s="87">
        <v>481</v>
      </c>
      <c r="H32" s="77"/>
      <c r="I32" s="129"/>
      <c r="J32" s="121"/>
      <c r="K32" s="129"/>
      <c r="L32" s="88"/>
      <c r="M32" s="129">
        <f t="shared" si="0"/>
        <v>0</v>
      </c>
      <c r="N32" s="88"/>
      <c r="O32" s="108"/>
    </row>
    <row r="33" spans="1:15" x14ac:dyDescent="0.2">
      <c r="A33" s="2"/>
      <c r="B33" s="77" t="s">
        <v>937</v>
      </c>
      <c r="C33" s="77"/>
      <c r="D33" s="77"/>
      <c r="E33" s="77"/>
      <c r="F33" s="77"/>
      <c r="G33" s="87">
        <v>482</v>
      </c>
      <c r="H33" s="77"/>
      <c r="I33" s="129"/>
      <c r="J33" s="121"/>
      <c r="K33" s="129"/>
      <c r="L33" s="88"/>
      <c r="M33" s="129">
        <f t="shared" si="0"/>
        <v>0</v>
      </c>
      <c r="N33" s="88"/>
      <c r="O33" s="108"/>
    </row>
    <row r="34" spans="1:15" x14ac:dyDescent="0.2">
      <c r="A34" s="2"/>
      <c r="B34" s="77"/>
      <c r="C34" s="77"/>
      <c r="D34" s="77"/>
      <c r="E34" s="77"/>
      <c r="F34" s="77"/>
      <c r="G34" s="77"/>
      <c r="H34" s="77"/>
      <c r="I34" s="130"/>
      <c r="J34" s="121"/>
      <c r="K34" s="130"/>
      <c r="L34" s="88"/>
      <c r="M34" s="88"/>
      <c r="N34" s="88"/>
      <c r="O34" s="157"/>
    </row>
    <row r="35" spans="1:15" x14ac:dyDescent="0.2">
      <c r="A35" s="2"/>
      <c r="B35" s="82" t="s">
        <v>938</v>
      </c>
      <c r="C35" s="82"/>
      <c r="D35" s="82"/>
      <c r="E35" s="82"/>
      <c r="F35" s="82"/>
      <c r="G35" s="82"/>
      <c r="H35" s="82"/>
      <c r="I35" s="131">
        <f>SUM(I21:I33)</f>
        <v>0</v>
      </c>
      <c r="J35" s="93"/>
      <c r="K35" s="131">
        <f>SUM(K21:K33)</f>
        <v>0</v>
      </c>
      <c r="L35" s="94"/>
      <c r="M35" s="131">
        <f>SUM(M21:M33)</f>
        <v>0</v>
      </c>
      <c r="N35" s="89"/>
      <c r="O35" s="158"/>
    </row>
    <row r="36" spans="1:15" x14ac:dyDescent="0.2">
      <c r="A36" s="2"/>
      <c r="B36" s="15"/>
      <c r="K36" s="22"/>
      <c r="O36" s="147"/>
    </row>
    <row r="37" spans="1:15" x14ac:dyDescent="0.2">
      <c r="A37" s="2"/>
      <c r="B37" s="15"/>
      <c r="K37" s="22"/>
      <c r="O37" s="147"/>
    </row>
  </sheetData>
  <mergeCells count="2">
    <mergeCell ref="F4:G4"/>
    <mergeCell ref="K7:O7"/>
  </mergeCells>
  <phoneticPr fontId="0" type="noConversion"/>
  <pageMargins left="0.59055118110236227" right="0.19685039370078741" top="0.39370078740157483" bottom="0.39370078740157483" header="0.51181102362204722" footer="0.51181102362204722"/>
  <pageSetup scale="85" orientation="portrait" r:id="rId1"/>
  <headerFooter alignWithMargins="0"/>
  <rowBreaks count="1" manualBreakCount="1">
    <brk id="4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2"/>
  <dimension ref="A1:O95"/>
  <sheetViews>
    <sheetView showGridLines="0" zoomScaleNormal="100" workbookViewId="0">
      <selection activeCell="K7" sqref="K7:O7"/>
    </sheetView>
  </sheetViews>
  <sheetFormatPr defaultColWidth="9.140625" defaultRowHeight="12.75" x14ac:dyDescent="0.2"/>
  <cols>
    <col min="1" max="1" width="3.85546875" customWidth="1"/>
    <col min="2" max="2" width="3.5703125" customWidth="1"/>
    <col min="3" max="3" width="4.140625" customWidth="1"/>
    <col min="4" max="4" width="7.140625" customWidth="1"/>
    <col min="5" max="5" width="5.7109375" customWidth="1"/>
    <col min="6" max="6" width="23.85546875" customWidth="1"/>
    <col min="7" max="7" width="9.85546875" customWidth="1"/>
    <col min="8" max="8" width="3.7109375" customWidth="1"/>
    <col min="9" max="9" width="19.5703125" style="20" customWidth="1"/>
    <col min="10" max="10" width="3.7109375" style="20" customWidth="1"/>
    <col min="11" max="11" width="20.28515625" style="20" customWidth="1"/>
    <col min="12" max="12" width="3.7109375" customWidth="1"/>
    <col min="13" max="13" width="21.42578125" customWidth="1"/>
    <col min="14" max="14" width="3.7109375" customWidth="1"/>
    <col min="15" max="15" width="51.28515625" style="1" customWidth="1"/>
  </cols>
  <sheetData>
    <row r="1" spans="1:15" s="32" customFormat="1" ht="15.75" x14ac:dyDescent="0.25">
      <c r="A1" s="31"/>
      <c r="F1" s="31" t="s">
        <v>907</v>
      </c>
      <c r="G1" s="31"/>
      <c r="K1" s="33" t="s">
        <v>908</v>
      </c>
      <c r="L1" s="31"/>
      <c r="M1" s="31"/>
      <c r="N1" s="31"/>
      <c r="O1" s="51"/>
    </row>
    <row r="2" spans="1:15" s="32" customFormat="1" ht="15" x14ac:dyDescent="0.2">
      <c r="F2" s="32" t="s">
        <v>909</v>
      </c>
      <c r="K2" s="32" t="s">
        <v>910</v>
      </c>
      <c r="O2" s="51"/>
    </row>
    <row r="3" spans="1:15" s="32" customFormat="1" ht="15" x14ac:dyDescent="0.2">
      <c r="F3" s="32" t="s">
        <v>911</v>
      </c>
      <c r="O3" s="51"/>
    </row>
    <row r="4" spans="1:15" s="32" customFormat="1" ht="15" x14ac:dyDescent="0.2">
      <c r="F4" s="160">
        <v>45259</v>
      </c>
      <c r="G4" s="160"/>
      <c r="H4" s="100"/>
      <c r="I4" s="100"/>
      <c r="J4" s="100"/>
      <c r="K4" s="101" t="s">
        <v>912</v>
      </c>
      <c r="L4" s="43"/>
      <c r="M4" s="43"/>
      <c r="O4" s="51"/>
    </row>
    <row r="5" spans="1:15" x14ac:dyDescent="0.2">
      <c r="I5"/>
      <c r="J5"/>
      <c r="K5"/>
    </row>
    <row r="6" spans="1:15" ht="13.5" thickBot="1" x14ac:dyDescent="0.25">
      <c r="I6"/>
      <c r="J6"/>
      <c r="K6" s="13" t="str">
        <f>Ympäristötuotot!K6</f>
        <v>SAP-YRITYS/YKSIKKÖ:</v>
      </c>
    </row>
    <row r="7" spans="1:15" ht="13.5" thickBot="1" x14ac:dyDescent="0.25">
      <c r="I7"/>
      <c r="J7"/>
      <c r="K7" s="161"/>
      <c r="L7" s="162"/>
      <c r="M7" s="162"/>
      <c r="N7" s="162"/>
      <c r="O7" s="163"/>
    </row>
    <row r="8" spans="1:15" x14ac:dyDescent="0.2">
      <c r="K8" s="1"/>
      <c r="L8" s="1"/>
      <c r="M8" s="1"/>
      <c r="N8" s="1"/>
    </row>
    <row r="9" spans="1:15" ht="15.75" x14ac:dyDescent="0.25">
      <c r="B9" s="19" t="s">
        <v>913</v>
      </c>
    </row>
    <row r="11" spans="1:15" x14ac:dyDescent="0.2">
      <c r="B11" s="76" t="s">
        <v>939</v>
      </c>
    </row>
    <row r="12" spans="1:15" x14ac:dyDescent="0.2">
      <c r="A12" s="21"/>
      <c r="B12" s="92"/>
    </row>
    <row r="13" spans="1:15" x14ac:dyDescent="0.2">
      <c r="B13" s="79" t="s">
        <v>940</v>
      </c>
      <c r="C13" s="29"/>
      <c r="D13" s="29"/>
      <c r="E13" s="29"/>
      <c r="F13" s="29"/>
      <c r="G13" s="29"/>
      <c r="H13" s="29"/>
      <c r="I13" s="48"/>
      <c r="J13" s="48"/>
      <c r="K13" s="48"/>
      <c r="L13" s="29"/>
      <c r="M13" s="29"/>
      <c r="N13" s="29"/>
      <c r="O13" s="146"/>
    </row>
    <row r="14" spans="1:15" x14ac:dyDescent="0.2">
      <c r="B14" s="79" t="s">
        <v>941</v>
      </c>
      <c r="C14" s="29"/>
      <c r="D14" s="29"/>
      <c r="E14" s="29"/>
      <c r="F14" s="29"/>
      <c r="G14" s="29"/>
      <c r="H14" s="29"/>
      <c r="I14" s="48"/>
      <c r="J14" s="48"/>
      <c r="K14" s="48"/>
      <c r="L14" s="29"/>
      <c r="M14" s="29"/>
      <c r="N14" s="29"/>
      <c r="O14" s="146"/>
    </row>
    <row r="15" spans="1:15" x14ac:dyDescent="0.2">
      <c r="B15" s="79" t="s">
        <v>942</v>
      </c>
      <c r="C15" s="29"/>
      <c r="D15" s="29"/>
      <c r="E15" s="29"/>
      <c r="F15" s="29"/>
      <c r="G15" s="29"/>
      <c r="H15" s="29"/>
      <c r="I15" s="48"/>
      <c r="J15" s="48"/>
      <c r="K15" s="48"/>
      <c r="L15" s="29"/>
      <c r="M15" s="29"/>
      <c r="N15" s="29"/>
      <c r="O15" s="146"/>
    </row>
    <row r="16" spans="1:15" x14ac:dyDescent="0.2">
      <c r="B16" s="81" t="s">
        <v>943</v>
      </c>
      <c r="C16" s="29"/>
      <c r="D16" s="29"/>
      <c r="E16" s="29"/>
      <c r="F16" s="29"/>
      <c r="G16" s="29"/>
      <c r="H16" s="29"/>
      <c r="I16" s="48"/>
      <c r="J16" s="48"/>
      <c r="K16" s="48"/>
      <c r="L16" s="29"/>
      <c r="M16" s="29"/>
      <c r="N16" s="29"/>
      <c r="O16" s="146"/>
    </row>
    <row r="18" spans="2:15" ht="28.5" customHeight="1" x14ac:dyDescent="0.2">
      <c r="B18" s="2" t="s">
        <v>944</v>
      </c>
      <c r="G18" s="84" t="s">
        <v>919</v>
      </c>
      <c r="H18" s="20"/>
      <c r="I18" s="83" t="s">
        <v>920</v>
      </c>
      <c r="J18" s="90"/>
      <c r="K18" s="83" t="s">
        <v>921</v>
      </c>
      <c r="M18" s="91" t="s">
        <v>922</v>
      </c>
      <c r="O18" s="103" t="s">
        <v>945</v>
      </c>
    </row>
    <row r="19" spans="2:15" x14ac:dyDescent="0.2">
      <c r="B19" s="2"/>
      <c r="G19" s="38"/>
      <c r="I19" s="37" t="s">
        <v>924</v>
      </c>
      <c r="J19" s="37"/>
      <c r="K19" s="37" t="s">
        <v>924</v>
      </c>
      <c r="O19" s="13"/>
    </row>
    <row r="20" spans="2:15" x14ac:dyDescent="0.2">
      <c r="B20" s="2"/>
      <c r="I20" s="132"/>
      <c r="J20" s="36"/>
      <c r="K20" s="123"/>
    </row>
    <row r="21" spans="2:15" x14ac:dyDescent="0.2">
      <c r="B21" s="15" t="s">
        <v>925</v>
      </c>
      <c r="G21" s="20">
        <v>411</v>
      </c>
      <c r="I21" s="133"/>
      <c r="J21" s="95"/>
      <c r="K21" s="139"/>
      <c r="L21" s="95"/>
      <c r="M21" s="139">
        <v>0</v>
      </c>
      <c r="O21" s="107"/>
    </row>
    <row r="22" spans="2:15" x14ac:dyDescent="0.2">
      <c r="B22" s="15" t="s">
        <v>926</v>
      </c>
      <c r="G22" s="20">
        <v>412</v>
      </c>
      <c r="I22" s="133"/>
      <c r="J22" s="95"/>
      <c r="K22" s="139"/>
      <c r="L22" s="95"/>
      <c r="M22" s="139">
        <f t="shared" ref="M22:M34" si="0">I22+K22</f>
        <v>0</v>
      </c>
      <c r="O22" s="107"/>
    </row>
    <row r="23" spans="2:15" x14ac:dyDescent="0.2">
      <c r="B23" s="15" t="s">
        <v>927</v>
      </c>
      <c r="G23" s="20">
        <v>413</v>
      </c>
      <c r="I23" s="133"/>
      <c r="J23" s="95"/>
      <c r="K23" s="139"/>
      <c r="L23" s="95"/>
      <c r="M23" s="139">
        <f t="shared" si="0"/>
        <v>0</v>
      </c>
      <c r="O23" s="107"/>
    </row>
    <row r="24" spans="2:15" x14ac:dyDescent="0.2">
      <c r="B24" s="15" t="s">
        <v>928</v>
      </c>
      <c r="G24" s="20">
        <v>414</v>
      </c>
      <c r="I24" s="133"/>
      <c r="J24" s="95"/>
      <c r="K24" s="139"/>
      <c r="L24" s="95"/>
      <c r="M24" s="139">
        <f t="shared" si="0"/>
        <v>0</v>
      </c>
      <c r="O24" s="107"/>
    </row>
    <row r="25" spans="2:15" x14ac:dyDescent="0.2">
      <c r="B25" s="15" t="s">
        <v>929</v>
      </c>
      <c r="G25" s="20">
        <v>415</v>
      </c>
      <c r="I25" s="133"/>
      <c r="J25" s="95"/>
      <c r="K25" s="139"/>
      <c r="L25" s="95"/>
      <c r="M25" s="139">
        <f>I25+K25</f>
        <v>0</v>
      </c>
      <c r="O25" s="107"/>
    </row>
    <row r="26" spans="2:15" x14ac:dyDescent="0.2">
      <c r="B26" s="15" t="s">
        <v>930</v>
      </c>
      <c r="G26" s="20">
        <v>420</v>
      </c>
      <c r="I26" s="134"/>
      <c r="J26" s="96"/>
      <c r="K26" s="140"/>
      <c r="L26" s="95"/>
      <c r="M26" s="139">
        <f t="shared" si="0"/>
        <v>0</v>
      </c>
      <c r="O26" s="149"/>
    </row>
    <row r="27" spans="2:15" x14ac:dyDescent="0.2">
      <c r="B27" s="15" t="s">
        <v>931</v>
      </c>
      <c r="G27" s="20">
        <v>430</v>
      </c>
      <c r="I27" s="135"/>
      <c r="J27" s="97"/>
      <c r="K27" s="141"/>
      <c r="L27" s="95"/>
      <c r="M27" s="139">
        <f>I27+K27</f>
        <v>0</v>
      </c>
      <c r="N27" s="22"/>
      <c r="O27" s="150"/>
    </row>
    <row r="28" spans="2:15" x14ac:dyDescent="0.2">
      <c r="B28" s="15" t="s">
        <v>932</v>
      </c>
      <c r="G28" s="20">
        <v>440</v>
      </c>
      <c r="I28" s="135"/>
      <c r="J28" s="97"/>
      <c r="K28" s="141"/>
      <c r="L28" s="95"/>
      <c r="M28" s="139">
        <f t="shared" si="0"/>
        <v>0</v>
      </c>
      <c r="N28" s="22"/>
      <c r="O28" s="150"/>
    </row>
    <row r="29" spans="2:15" x14ac:dyDescent="0.2">
      <c r="B29" s="15" t="s">
        <v>933</v>
      </c>
      <c r="G29" s="20">
        <v>450</v>
      </c>
      <c r="I29" s="136"/>
      <c r="J29" s="97"/>
      <c r="K29" s="142"/>
      <c r="L29" s="95"/>
      <c r="M29" s="139">
        <f t="shared" si="0"/>
        <v>0</v>
      </c>
      <c r="N29" s="22"/>
      <c r="O29" s="151"/>
    </row>
    <row r="30" spans="2:15" x14ac:dyDescent="0.2">
      <c r="B30" s="77" t="s">
        <v>934</v>
      </c>
      <c r="C30" s="15"/>
      <c r="G30" s="20">
        <v>460</v>
      </c>
      <c r="I30" s="137"/>
      <c r="J30" s="95"/>
      <c r="K30" s="128"/>
      <c r="L30" s="95"/>
      <c r="M30" s="139">
        <f t="shared" si="0"/>
        <v>0</v>
      </c>
      <c r="N30" s="22"/>
      <c r="O30" s="152"/>
    </row>
    <row r="31" spans="2:15" x14ac:dyDescent="0.2">
      <c r="B31" s="15" t="s">
        <v>935</v>
      </c>
      <c r="C31" s="15"/>
      <c r="G31" s="20">
        <v>470</v>
      </c>
      <c r="I31" s="137"/>
      <c r="J31" s="95"/>
      <c r="K31" s="128"/>
      <c r="L31" s="95"/>
      <c r="M31" s="139">
        <f t="shared" si="0"/>
        <v>0</v>
      </c>
      <c r="N31" s="22"/>
      <c r="O31" s="152"/>
    </row>
    <row r="32" spans="2:15" x14ac:dyDescent="0.2">
      <c r="B32" s="40" t="s">
        <v>936</v>
      </c>
      <c r="G32" s="20">
        <v>481</v>
      </c>
      <c r="I32" s="133"/>
      <c r="J32" s="95"/>
      <c r="K32" s="139"/>
      <c r="L32" s="95"/>
      <c r="M32" s="139">
        <f t="shared" si="0"/>
        <v>0</v>
      </c>
      <c r="O32" s="153"/>
    </row>
    <row r="33" spans="1:15" x14ac:dyDescent="0.2">
      <c r="B33" s="40" t="s">
        <v>937</v>
      </c>
      <c r="G33" s="20">
        <v>482</v>
      </c>
      <c r="I33" s="137"/>
      <c r="J33" s="95"/>
      <c r="K33" s="128"/>
      <c r="L33" s="95"/>
      <c r="M33" s="139">
        <f t="shared" si="0"/>
        <v>0</v>
      </c>
      <c r="O33" s="152"/>
    </row>
    <row r="34" spans="1:15" x14ac:dyDescent="0.2">
      <c r="A34" t="s">
        <v>661</v>
      </c>
      <c r="B34" s="15" t="s">
        <v>946</v>
      </c>
      <c r="G34" s="20">
        <v>490</v>
      </c>
      <c r="I34" s="137"/>
      <c r="J34" s="95"/>
      <c r="K34" s="128"/>
      <c r="L34" s="95"/>
      <c r="M34" s="139">
        <f t="shared" si="0"/>
        <v>0</v>
      </c>
      <c r="O34" s="152"/>
    </row>
    <row r="35" spans="1:15" x14ac:dyDescent="0.2">
      <c r="B35" s="28"/>
      <c r="C35" s="28"/>
      <c r="D35" s="28"/>
      <c r="E35" s="28"/>
      <c r="F35" s="28"/>
      <c r="G35" s="20"/>
      <c r="I35" s="138"/>
      <c r="J35" s="95"/>
      <c r="K35" s="143"/>
      <c r="L35" s="95"/>
      <c r="M35" s="143"/>
    </row>
    <row r="36" spans="1:15" s="2" customFormat="1" x14ac:dyDescent="0.2">
      <c r="B36" s="2" t="s">
        <v>938</v>
      </c>
      <c r="G36" s="37"/>
      <c r="I36" s="131">
        <f>SUM(I21:I34)</f>
        <v>0</v>
      </c>
      <c r="J36" s="99"/>
      <c r="K36" s="144">
        <f>SUM(K21:K34)</f>
        <v>0</v>
      </c>
      <c r="L36" s="99"/>
      <c r="M36" s="144">
        <f>SUM(M21:M34)</f>
        <v>0</v>
      </c>
      <c r="N36" s="98"/>
      <c r="O36" s="13"/>
    </row>
    <row r="37" spans="1:15" x14ac:dyDescent="0.2">
      <c r="G37" s="20"/>
      <c r="I37" s="127"/>
      <c r="K37" s="127"/>
      <c r="M37" s="126"/>
    </row>
    <row r="38" spans="1:15" ht="15.75" customHeight="1" x14ac:dyDescent="0.2">
      <c r="B38" s="2" t="s">
        <v>947</v>
      </c>
      <c r="G38" s="166" t="s">
        <v>919</v>
      </c>
      <c r="H38" s="20"/>
      <c r="I38" s="165" t="s">
        <v>920</v>
      </c>
      <c r="J38" s="41"/>
      <c r="K38" s="165" t="s">
        <v>921</v>
      </c>
      <c r="M38" s="167" t="s">
        <v>922</v>
      </c>
      <c r="O38" s="164" t="s">
        <v>945</v>
      </c>
    </row>
    <row r="39" spans="1:15" x14ac:dyDescent="0.2">
      <c r="B39" s="75" t="s">
        <v>948</v>
      </c>
      <c r="G39" s="166"/>
      <c r="H39" s="20"/>
      <c r="I39" s="165"/>
      <c r="J39" s="41"/>
      <c r="K39" s="165"/>
      <c r="M39" s="167"/>
      <c r="O39" s="164"/>
    </row>
    <row r="40" spans="1:15" x14ac:dyDescent="0.2">
      <c r="B40" s="75" t="s">
        <v>949</v>
      </c>
      <c r="G40" s="20"/>
      <c r="I40" s="122" t="s">
        <v>924</v>
      </c>
      <c r="J40" s="37"/>
      <c r="K40" s="122" t="s">
        <v>924</v>
      </c>
      <c r="M40" s="126"/>
    </row>
    <row r="41" spans="1:15" x14ac:dyDescent="0.2">
      <c r="B41" s="75" t="s">
        <v>950</v>
      </c>
      <c r="G41" s="20"/>
      <c r="I41" s="37"/>
      <c r="J41" s="37"/>
      <c r="K41" s="122"/>
    </row>
    <row r="42" spans="1:15" x14ac:dyDescent="0.2">
      <c r="G42" s="20"/>
      <c r="I42" s="122"/>
      <c r="J42" s="37"/>
      <c r="K42" s="122"/>
      <c r="M42" s="126"/>
    </row>
    <row r="43" spans="1:15" x14ac:dyDescent="0.2">
      <c r="B43" s="15" t="s">
        <v>925</v>
      </c>
      <c r="G43" s="20">
        <v>611</v>
      </c>
      <c r="I43" s="141"/>
      <c r="J43" s="95"/>
      <c r="K43" s="141"/>
      <c r="L43" s="95"/>
      <c r="M43" s="139">
        <f>I43+K43</f>
        <v>0</v>
      </c>
      <c r="O43" s="107"/>
    </row>
    <row r="44" spans="1:15" x14ac:dyDescent="0.2">
      <c r="B44" s="15" t="s">
        <v>926</v>
      </c>
      <c r="G44" s="20">
        <v>612</v>
      </c>
      <c r="I44" s="141"/>
      <c r="J44" s="95"/>
      <c r="K44" s="141"/>
      <c r="L44" s="95"/>
      <c r="M44" s="139">
        <f>I44+K44</f>
        <v>0</v>
      </c>
      <c r="O44" s="107"/>
    </row>
    <row r="45" spans="1:15" x14ac:dyDescent="0.2">
      <c r="B45" s="15" t="s">
        <v>927</v>
      </c>
      <c r="G45" s="20">
        <v>613</v>
      </c>
      <c r="I45" s="141"/>
      <c r="J45" s="95"/>
      <c r="K45" s="141"/>
      <c r="L45" s="95"/>
      <c r="M45" s="139">
        <f t="shared" ref="M45:M53" si="1">I45+K45</f>
        <v>0</v>
      </c>
      <c r="O45" s="107"/>
    </row>
    <row r="46" spans="1:15" x14ac:dyDescent="0.2">
      <c r="B46" s="15" t="s">
        <v>928</v>
      </c>
      <c r="G46" s="20">
        <v>614</v>
      </c>
      <c r="I46" s="141"/>
      <c r="J46" s="95"/>
      <c r="K46" s="141"/>
      <c r="L46" s="95"/>
      <c r="M46" s="139">
        <f t="shared" si="1"/>
        <v>0</v>
      </c>
      <c r="O46" s="107"/>
    </row>
    <row r="47" spans="1:15" x14ac:dyDescent="0.2">
      <c r="B47" s="15" t="s">
        <v>951</v>
      </c>
      <c r="G47" s="20">
        <v>615</v>
      </c>
      <c r="I47" s="141"/>
      <c r="J47" s="95"/>
      <c r="K47" s="141"/>
      <c r="L47" s="95"/>
      <c r="M47" s="139">
        <f>I47+K47</f>
        <v>0</v>
      </c>
      <c r="O47" s="107"/>
    </row>
    <row r="48" spans="1:15" x14ac:dyDescent="0.2">
      <c r="B48" s="15" t="s">
        <v>930</v>
      </c>
      <c r="G48" s="20">
        <v>620</v>
      </c>
      <c r="I48" s="128"/>
      <c r="J48" s="95"/>
      <c r="K48" s="128"/>
      <c r="L48" s="95"/>
      <c r="M48" s="139">
        <f t="shared" si="1"/>
        <v>0</v>
      </c>
      <c r="O48" s="149"/>
    </row>
    <row r="49" spans="1:15" x14ac:dyDescent="0.2">
      <c r="B49" s="15" t="s">
        <v>931</v>
      </c>
      <c r="G49" s="20">
        <v>630</v>
      </c>
      <c r="H49" s="22"/>
      <c r="I49" s="141"/>
      <c r="J49" s="95"/>
      <c r="K49" s="141"/>
      <c r="L49" s="95"/>
      <c r="M49" s="139">
        <f t="shared" si="1"/>
        <v>0</v>
      </c>
      <c r="O49" s="150"/>
    </row>
    <row r="50" spans="1:15" x14ac:dyDescent="0.2">
      <c r="B50" s="15" t="s">
        <v>932</v>
      </c>
      <c r="G50" s="20">
        <v>640</v>
      </c>
      <c r="H50" s="22"/>
      <c r="I50" s="141"/>
      <c r="J50" s="95"/>
      <c r="K50" s="141"/>
      <c r="L50" s="95"/>
      <c r="M50" s="139">
        <f>I50+K50</f>
        <v>0</v>
      </c>
      <c r="O50" s="150"/>
    </row>
    <row r="51" spans="1:15" x14ac:dyDescent="0.2">
      <c r="B51" s="15" t="s">
        <v>933</v>
      </c>
      <c r="G51" s="20">
        <v>650</v>
      </c>
      <c r="H51" s="22"/>
      <c r="I51" s="142"/>
      <c r="J51" s="95"/>
      <c r="K51" s="142"/>
      <c r="L51" s="95"/>
      <c r="M51" s="139">
        <f t="shared" si="1"/>
        <v>0</v>
      </c>
      <c r="O51" s="151"/>
    </row>
    <row r="52" spans="1:15" x14ac:dyDescent="0.2">
      <c r="B52" s="77" t="s">
        <v>934</v>
      </c>
      <c r="C52" s="15"/>
      <c r="G52" s="20">
        <v>660</v>
      </c>
      <c r="H52" s="22"/>
      <c r="I52" s="128"/>
      <c r="J52" s="95"/>
      <c r="K52" s="128"/>
      <c r="L52" s="95"/>
      <c r="M52" s="139">
        <f t="shared" si="1"/>
        <v>0</v>
      </c>
      <c r="O52" s="152"/>
    </row>
    <row r="53" spans="1:15" x14ac:dyDescent="0.2">
      <c r="B53" s="15" t="s">
        <v>952</v>
      </c>
      <c r="C53" s="15"/>
      <c r="G53" s="20">
        <v>689</v>
      </c>
      <c r="H53" s="22"/>
      <c r="I53" s="128"/>
      <c r="J53" s="95"/>
      <c r="K53" s="128"/>
      <c r="L53" s="95"/>
      <c r="M53" s="139">
        <f t="shared" si="1"/>
        <v>0</v>
      </c>
      <c r="O53" s="152"/>
    </row>
    <row r="54" spans="1:15" x14ac:dyDescent="0.2">
      <c r="B54" s="28"/>
      <c r="C54" s="28"/>
      <c r="I54" s="143"/>
      <c r="J54" s="95"/>
      <c r="K54" s="143"/>
      <c r="L54" s="95"/>
      <c r="M54" s="143"/>
    </row>
    <row r="55" spans="1:15" s="2" customFormat="1" x14ac:dyDescent="0.2">
      <c r="B55" s="2" t="s">
        <v>938</v>
      </c>
      <c r="G55" s="98"/>
      <c r="H55" s="98"/>
      <c r="I55" s="144">
        <f>SUM(I43:I53)</f>
        <v>0</v>
      </c>
      <c r="J55" s="99"/>
      <c r="K55" s="144">
        <f>SUM(K43:K53)</f>
        <v>0</v>
      </c>
      <c r="L55" s="99"/>
      <c r="M55" s="144">
        <f>SUM(M43:M53)</f>
        <v>0</v>
      </c>
      <c r="O55" s="13"/>
    </row>
    <row r="56" spans="1:15" x14ac:dyDescent="0.2">
      <c r="I56" s="127"/>
      <c r="K56" s="127"/>
      <c r="M56" s="126"/>
    </row>
    <row r="57" spans="1:15" x14ac:dyDescent="0.2">
      <c r="A57" s="2"/>
      <c r="B57" s="15"/>
      <c r="I57" s="126"/>
      <c r="J57"/>
      <c r="K57" s="126"/>
      <c r="M57" s="126"/>
      <c r="O57" s="147"/>
    </row>
    <row r="58" spans="1:15" x14ac:dyDescent="0.2">
      <c r="A58" s="2"/>
      <c r="B58" s="15"/>
      <c r="I58" s="126"/>
      <c r="J58"/>
      <c r="K58" s="126"/>
      <c r="O58" s="147"/>
    </row>
    <row r="59" spans="1:15" x14ac:dyDescent="0.2">
      <c r="I59" s="126"/>
      <c r="J59"/>
      <c r="K59" s="126"/>
      <c r="M59" s="126"/>
    </row>
    <row r="60" spans="1:15" x14ac:dyDescent="0.2">
      <c r="I60"/>
      <c r="J60"/>
      <c r="K60"/>
    </row>
    <row r="61" spans="1:15" x14ac:dyDescent="0.2">
      <c r="I61"/>
      <c r="J61"/>
      <c r="K61"/>
    </row>
    <row r="66" spans="9:13" x14ac:dyDescent="0.2">
      <c r="I66" s="127"/>
      <c r="K66" s="127"/>
      <c r="M66" s="126"/>
    </row>
    <row r="67" spans="9:13" x14ac:dyDescent="0.2">
      <c r="I67" s="127"/>
      <c r="K67" s="127"/>
      <c r="M67" s="126"/>
    </row>
    <row r="68" spans="9:13" x14ac:dyDescent="0.2">
      <c r="I68" s="127"/>
      <c r="K68" s="127"/>
      <c r="M68" s="126"/>
    </row>
    <row r="69" spans="9:13" x14ac:dyDescent="0.2">
      <c r="I69" s="127"/>
      <c r="K69" s="127"/>
      <c r="M69" s="126"/>
    </row>
    <row r="70" spans="9:13" x14ac:dyDescent="0.2">
      <c r="I70" s="127"/>
      <c r="K70" s="127"/>
      <c r="M70" s="126"/>
    </row>
    <row r="71" spans="9:13" x14ac:dyDescent="0.2">
      <c r="I71" s="127"/>
      <c r="K71" s="127"/>
      <c r="M71" s="126"/>
    </row>
    <row r="72" spans="9:13" x14ac:dyDescent="0.2">
      <c r="I72" s="127"/>
      <c r="K72" s="127"/>
      <c r="M72" s="126"/>
    </row>
    <row r="73" spans="9:13" x14ac:dyDescent="0.2">
      <c r="I73" s="127"/>
      <c r="K73" s="127"/>
      <c r="M73" s="126"/>
    </row>
    <row r="74" spans="9:13" x14ac:dyDescent="0.2">
      <c r="I74" s="127"/>
      <c r="K74" s="127"/>
      <c r="M74" s="126"/>
    </row>
    <row r="75" spans="9:13" x14ac:dyDescent="0.2">
      <c r="I75" s="127"/>
      <c r="K75" s="127"/>
      <c r="M75" s="126"/>
    </row>
    <row r="76" spans="9:13" x14ac:dyDescent="0.2">
      <c r="I76" s="127"/>
      <c r="K76" s="127"/>
      <c r="M76" s="126"/>
    </row>
    <row r="77" spans="9:13" x14ac:dyDescent="0.2">
      <c r="I77" s="127"/>
      <c r="K77" s="127"/>
    </row>
    <row r="78" spans="9:13" x14ac:dyDescent="0.2">
      <c r="I78" s="127"/>
      <c r="K78" s="127"/>
      <c r="M78" s="126"/>
    </row>
    <row r="83" spans="9:13" x14ac:dyDescent="0.2">
      <c r="I83" s="127"/>
      <c r="K83" s="127"/>
      <c r="M83" s="126"/>
    </row>
    <row r="84" spans="9:13" x14ac:dyDescent="0.2">
      <c r="I84" s="127"/>
      <c r="K84" s="127"/>
      <c r="M84" s="126"/>
    </row>
    <row r="85" spans="9:13" x14ac:dyDescent="0.2">
      <c r="I85" s="127"/>
      <c r="K85" s="127"/>
      <c r="M85" s="126"/>
    </row>
    <row r="86" spans="9:13" x14ac:dyDescent="0.2">
      <c r="I86" s="127"/>
      <c r="K86" s="127"/>
      <c r="M86" s="126"/>
    </row>
    <row r="87" spans="9:13" x14ac:dyDescent="0.2">
      <c r="I87" s="127"/>
      <c r="K87" s="127"/>
      <c r="M87" s="126">
        <f>I87+K87</f>
        <v>0</v>
      </c>
    </row>
    <row r="88" spans="9:13" x14ac:dyDescent="0.2">
      <c r="I88" s="127"/>
      <c r="K88" s="127"/>
      <c r="M88" s="126"/>
    </row>
    <row r="89" spans="9:13" x14ac:dyDescent="0.2">
      <c r="I89" s="127"/>
      <c r="K89" s="127"/>
      <c r="M89" s="126"/>
    </row>
    <row r="90" spans="9:13" x14ac:dyDescent="0.2">
      <c r="I90" s="127"/>
      <c r="K90" s="127"/>
      <c r="M90" s="126"/>
    </row>
    <row r="91" spans="9:13" x14ac:dyDescent="0.2">
      <c r="I91" s="127"/>
      <c r="K91" s="127"/>
      <c r="M91" s="126"/>
    </row>
    <row r="92" spans="9:13" x14ac:dyDescent="0.2">
      <c r="I92" s="127"/>
      <c r="K92" s="127"/>
      <c r="M92" s="126"/>
    </row>
    <row r="93" spans="9:13" x14ac:dyDescent="0.2">
      <c r="I93" s="127"/>
      <c r="K93" s="127"/>
      <c r="M93" s="126"/>
    </row>
    <row r="94" spans="9:13" x14ac:dyDescent="0.2">
      <c r="I94" s="127"/>
      <c r="K94" s="127"/>
    </row>
    <row r="95" spans="9:13" x14ac:dyDescent="0.2">
      <c r="I95" s="127"/>
      <c r="K95" s="127"/>
    </row>
  </sheetData>
  <mergeCells count="7">
    <mergeCell ref="F4:G4"/>
    <mergeCell ref="K7:O7"/>
    <mergeCell ref="O38:O39"/>
    <mergeCell ref="K38:K39"/>
    <mergeCell ref="I38:I39"/>
    <mergeCell ref="G38:G39"/>
    <mergeCell ref="M38:M39"/>
  </mergeCells>
  <pageMargins left="0.59055118110236227" right="0.19685039370078741" top="0.39370078740157483" bottom="0.39370078740157483" header="0.51181102362204722" footer="0.51181102362204722"/>
  <pageSetup scale="85" orientation="portrait" r:id="rId1"/>
  <headerFooter alignWithMargins="0"/>
  <rowBreaks count="1" manualBreakCount="1">
    <brk id="36"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dimension ref="A1:O101"/>
  <sheetViews>
    <sheetView showGridLines="0" zoomScaleNormal="100" workbookViewId="0">
      <selection activeCell="K7" sqref="K7:O7"/>
    </sheetView>
  </sheetViews>
  <sheetFormatPr defaultColWidth="9.140625" defaultRowHeight="12.75" x14ac:dyDescent="0.2"/>
  <cols>
    <col min="1" max="1" width="3" customWidth="1"/>
    <col min="2" max="2" width="3.5703125" customWidth="1"/>
    <col min="3" max="3" width="4.140625" customWidth="1"/>
    <col min="4" max="4" width="4" customWidth="1"/>
    <col min="5" max="5" width="9.5703125" customWidth="1"/>
    <col min="6" max="6" width="27.85546875" customWidth="1"/>
    <col min="7" max="7" width="9.85546875" style="20" customWidth="1"/>
    <col min="8" max="8" width="3.7109375" customWidth="1"/>
    <col min="9" max="9" width="20.28515625" style="20" customWidth="1"/>
    <col min="10" max="10" width="3.7109375" style="20" customWidth="1"/>
    <col min="11" max="11" width="20.28515625" style="20" customWidth="1"/>
    <col min="12" max="12" width="3.7109375" customWidth="1"/>
    <col min="13" max="13" width="19.85546875" customWidth="1"/>
    <col min="14" max="14" width="3.7109375" customWidth="1"/>
    <col min="15" max="15" width="51.85546875" style="1" customWidth="1"/>
  </cols>
  <sheetData>
    <row r="1" spans="1:15" s="32" customFormat="1" ht="15.75" x14ac:dyDescent="0.25">
      <c r="A1" s="31"/>
      <c r="F1" s="31" t="s">
        <v>907</v>
      </c>
      <c r="G1" s="31"/>
      <c r="K1" s="33" t="s">
        <v>908</v>
      </c>
      <c r="L1" s="31"/>
      <c r="M1" s="31"/>
      <c r="N1" s="31"/>
      <c r="O1" s="51"/>
    </row>
    <row r="2" spans="1:15" s="32" customFormat="1" ht="15" x14ac:dyDescent="0.2">
      <c r="F2" s="32" t="s">
        <v>909</v>
      </c>
      <c r="K2" s="32" t="s">
        <v>910</v>
      </c>
      <c r="O2" s="51"/>
    </row>
    <row r="3" spans="1:15" s="32" customFormat="1" ht="15" x14ac:dyDescent="0.2">
      <c r="F3" s="32" t="s">
        <v>911</v>
      </c>
      <c r="O3" s="51"/>
    </row>
    <row r="4" spans="1:15" s="32" customFormat="1" ht="15" x14ac:dyDescent="0.2">
      <c r="F4" s="160">
        <v>45259</v>
      </c>
      <c r="G4" s="160"/>
      <c r="H4" s="100"/>
      <c r="I4" s="100"/>
      <c r="J4" s="100"/>
      <c r="K4" s="101" t="s">
        <v>912</v>
      </c>
      <c r="L4" s="43"/>
      <c r="M4" s="43"/>
      <c r="O4" s="51"/>
    </row>
    <row r="5" spans="1:15" x14ac:dyDescent="0.2">
      <c r="G5"/>
      <c r="I5"/>
      <c r="J5"/>
      <c r="K5"/>
    </row>
    <row r="6" spans="1:15" ht="13.5" thickBot="1" x14ac:dyDescent="0.25">
      <c r="G6"/>
      <c r="I6"/>
      <c r="J6"/>
      <c r="K6" s="13" t="str">
        <f>Ympäristötuotot!K6</f>
        <v>SAP-YRITYS/YKSIKKÖ:</v>
      </c>
    </row>
    <row r="7" spans="1:15" ht="13.5" thickBot="1" x14ac:dyDescent="0.25">
      <c r="G7"/>
      <c r="I7"/>
      <c r="J7"/>
      <c r="K7" s="161"/>
      <c r="L7" s="162"/>
      <c r="M7" s="162"/>
      <c r="N7" s="162"/>
      <c r="O7" s="163"/>
    </row>
    <row r="8" spans="1:15" x14ac:dyDescent="0.2">
      <c r="J8" s="1"/>
      <c r="K8" s="1"/>
      <c r="L8" s="1"/>
      <c r="M8" s="1"/>
      <c r="N8" s="1"/>
    </row>
    <row r="9" spans="1:15" ht="15.75" x14ac:dyDescent="0.25">
      <c r="B9" s="19" t="s">
        <v>913</v>
      </c>
    </row>
    <row r="10" spans="1:15" ht="15.75" x14ac:dyDescent="0.25">
      <c r="B10" s="19"/>
    </row>
    <row r="11" spans="1:15" x14ac:dyDescent="0.2">
      <c r="B11" s="21" t="s">
        <v>953</v>
      </c>
      <c r="C11" s="15"/>
      <c r="D11" s="15"/>
      <c r="E11" s="15"/>
      <c r="F11" s="15"/>
      <c r="G11" s="36"/>
      <c r="H11" s="15"/>
      <c r="I11" s="36"/>
      <c r="J11" s="36"/>
      <c r="K11" s="36"/>
      <c r="L11" s="15"/>
      <c r="M11" s="15"/>
      <c r="N11" s="15"/>
      <c r="O11" s="40"/>
    </row>
    <row r="12" spans="1:15" x14ac:dyDescent="0.2">
      <c r="A12" s="2"/>
      <c r="B12" s="42"/>
      <c r="C12" s="15"/>
      <c r="D12" s="15"/>
      <c r="E12" s="15"/>
      <c r="F12" s="15"/>
      <c r="G12" s="36"/>
      <c r="H12" s="15"/>
      <c r="I12" s="36"/>
      <c r="J12" s="36"/>
      <c r="K12" s="36"/>
      <c r="L12" s="15"/>
      <c r="M12" s="15"/>
      <c r="N12" s="15"/>
      <c r="O12" s="40"/>
    </row>
    <row r="13" spans="1:15" x14ac:dyDescent="0.2">
      <c r="A13" s="15"/>
      <c r="B13" s="102" t="s">
        <v>954</v>
      </c>
      <c r="C13" s="29"/>
      <c r="D13" s="29"/>
      <c r="E13" s="29"/>
      <c r="F13" s="29"/>
      <c r="G13" s="48"/>
      <c r="H13" s="29"/>
      <c r="I13" s="48"/>
      <c r="J13" s="48"/>
      <c r="K13" s="48"/>
      <c r="L13" s="29"/>
      <c r="M13" s="29"/>
      <c r="N13" s="29"/>
      <c r="O13" s="146"/>
    </row>
    <row r="14" spans="1:15" x14ac:dyDescent="0.2">
      <c r="A14" s="15"/>
      <c r="B14" s="102" t="s">
        <v>955</v>
      </c>
      <c r="C14" s="29"/>
      <c r="D14" s="29"/>
      <c r="E14" s="29"/>
      <c r="F14" s="29"/>
      <c r="G14" s="48"/>
      <c r="H14" s="29"/>
      <c r="I14" s="48"/>
      <c r="J14" s="48"/>
      <c r="K14" s="48"/>
      <c r="L14" s="29"/>
      <c r="M14" s="29"/>
      <c r="N14" s="29"/>
      <c r="O14" s="146"/>
    </row>
    <row r="15" spans="1:15" x14ac:dyDescent="0.2">
      <c r="A15" s="15"/>
      <c r="B15" s="102" t="s">
        <v>956</v>
      </c>
      <c r="C15" s="29"/>
      <c r="D15" s="29"/>
      <c r="E15" s="29"/>
      <c r="F15" s="29"/>
      <c r="G15" s="48"/>
      <c r="H15" s="29"/>
      <c r="I15" s="48"/>
      <c r="J15" s="48"/>
      <c r="K15" s="48"/>
      <c r="L15" s="29"/>
      <c r="M15" s="29"/>
      <c r="N15" s="29"/>
      <c r="O15" s="146"/>
    </row>
    <row r="16" spans="1:15" x14ac:dyDescent="0.2">
      <c r="A16" s="15"/>
      <c r="B16" s="75" t="s">
        <v>957</v>
      </c>
      <c r="C16" s="29"/>
      <c r="D16" s="29"/>
      <c r="E16" s="29"/>
      <c r="F16" s="29"/>
      <c r="G16" s="48"/>
      <c r="H16" s="29"/>
      <c r="I16" s="48"/>
      <c r="J16" s="48"/>
      <c r="K16" s="48"/>
      <c r="L16" s="29"/>
      <c r="M16" s="29"/>
      <c r="N16" s="29"/>
      <c r="O16" s="146"/>
    </row>
    <row r="17" spans="1:15" x14ac:dyDescent="0.2">
      <c r="A17" s="15"/>
      <c r="B17" s="75"/>
      <c r="C17" s="29"/>
      <c r="D17" s="29"/>
      <c r="E17" s="29"/>
      <c r="F17" s="29"/>
      <c r="G17" s="48"/>
      <c r="H17" s="29"/>
      <c r="I17" s="48"/>
      <c r="J17" s="48"/>
      <c r="K17" s="48"/>
      <c r="L17" s="29"/>
      <c r="M17" s="29"/>
      <c r="N17" s="29"/>
      <c r="O17" s="146"/>
    </row>
    <row r="18" spans="1:15" x14ac:dyDescent="0.2">
      <c r="A18" s="15"/>
      <c r="B18" s="75" t="s">
        <v>958</v>
      </c>
      <c r="C18" s="29"/>
      <c r="D18" s="29"/>
      <c r="E18" s="29"/>
      <c r="F18" s="29"/>
      <c r="G18" s="48"/>
      <c r="H18" s="29"/>
      <c r="I18" s="48"/>
      <c r="J18" s="48"/>
      <c r="K18" s="48"/>
      <c r="L18" s="29"/>
      <c r="M18" s="29"/>
      <c r="N18" s="29"/>
      <c r="O18" s="146"/>
    </row>
    <row r="19" spans="1:15" x14ac:dyDescent="0.2">
      <c r="A19" s="15"/>
      <c r="B19" s="75" t="s">
        <v>959</v>
      </c>
      <c r="C19" s="29"/>
      <c r="D19" s="29"/>
      <c r="E19" s="29"/>
      <c r="F19" s="29"/>
      <c r="G19" s="48"/>
      <c r="H19" s="29"/>
      <c r="I19" s="48"/>
      <c r="J19" s="48"/>
      <c r="K19" s="48"/>
      <c r="L19" s="29"/>
      <c r="M19" s="29"/>
      <c r="N19" s="29"/>
      <c r="O19" s="146"/>
    </row>
    <row r="20" spans="1:15" x14ac:dyDescent="0.2">
      <c r="A20" s="15"/>
      <c r="B20" s="75" t="s">
        <v>960</v>
      </c>
      <c r="C20" s="29"/>
      <c r="D20" s="29"/>
      <c r="E20" s="29"/>
      <c r="F20" s="29"/>
      <c r="G20" s="48"/>
      <c r="H20" s="29"/>
      <c r="I20" s="48"/>
      <c r="J20" s="48"/>
      <c r="K20" s="48"/>
      <c r="L20" s="29"/>
      <c r="M20" s="29"/>
      <c r="N20" s="29"/>
      <c r="O20" s="146"/>
    </row>
    <row r="21" spans="1:15" x14ac:dyDescent="0.2">
      <c r="A21" s="15"/>
      <c r="B21" s="75" t="s">
        <v>961</v>
      </c>
      <c r="C21" s="29"/>
      <c r="D21" s="29"/>
      <c r="E21" s="29"/>
      <c r="F21" s="29"/>
      <c r="G21" s="48"/>
      <c r="H21" s="29"/>
      <c r="I21" s="48"/>
      <c r="J21" s="48"/>
      <c r="K21" s="48"/>
      <c r="L21" s="29"/>
      <c r="M21" s="29"/>
      <c r="N21" s="29"/>
      <c r="O21" s="146"/>
    </row>
    <row r="22" spans="1:15" x14ac:dyDescent="0.2">
      <c r="A22" s="15"/>
      <c r="B22" s="75" t="s">
        <v>962</v>
      </c>
      <c r="C22" s="29"/>
      <c r="D22" s="29"/>
      <c r="E22" s="29"/>
      <c r="F22" s="29"/>
      <c r="G22" s="48"/>
      <c r="H22" s="29"/>
      <c r="I22" s="48"/>
      <c r="J22" s="48"/>
      <c r="K22" s="48"/>
      <c r="L22" s="29"/>
      <c r="M22" s="29"/>
      <c r="N22" s="29"/>
      <c r="O22" s="146"/>
    </row>
    <row r="23" spans="1:15" x14ac:dyDescent="0.2">
      <c r="A23" s="15"/>
      <c r="B23" s="75" t="s">
        <v>963</v>
      </c>
      <c r="C23" s="29"/>
      <c r="D23" s="29"/>
      <c r="E23" s="29"/>
      <c r="F23" s="29"/>
      <c r="G23" s="48"/>
      <c r="H23" s="29"/>
      <c r="I23" s="48"/>
      <c r="J23" s="48"/>
      <c r="K23" s="48"/>
      <c r="L23" s="29"/>
      <c r="M23" s="29"/>
      <c r="N23" s="29"/>
      <c r="O23" s="146"/>
    </row>
    <row r="25" spans="1:15" x14ac:dyDescent="0.2">
      <c r="B25" s="39" t="s">
        <v>964</v>
      </c>
      <c r="G25" s="168"/>
      <c r="H25" s="168"/>
      <c r="I25" s="168"/>
      <c r="J25" s="168"/>
      <c r="K25" s="168"/>
      <c r="L25" s="20"/>
      <c r="M25" s="168"/>
      <c r="N25" s="168"/>
      <c r="O25" s="168"/>
    </row>
    <row r="26" spans="1:15" ht="12.75" customHeight="1" x14ac:dyDescent="0.2">
      <c r="B26" s="2"/>
    </row>
    <row r="27" spans="1:15" ht="30.75" customHeight="1" x14ac:dyDescent="0.2">
      <c r="B27" s="2" t="s">
        <v>965</v>
      </c>
      <c r="C27" s="22"/>
      <c r="G27" s="84" t="s">
        <v>919</v>
      </c>
      <c r="I27" s="83" t="s">
        <v>920</v>
      </c>
      <c r="J27" s="90"/>
      <c r="K27" s="83" t="s">
        <v>921</v>
      </c>
      <c r="M27" s="91" t="s">
        <v>922</v>
      </c>
      <c r="N27" s="20"/>
      <c r="O27" s="103" t="s">
        <v>923</v>
      </c>
    </row>
    <row r="28" spans="1:15" x14ac:dyDescent="0.2">
      <c r="B28" s="2"/>
      <c r="C28" s="22"/>
      <c r="I28" s="37" t="s">
        <v>924</v>
      </c>
      <c r="J28" s="37"/>
      <c r="K28" s="37" t="s">
        <v>924</v>
      </c>
      <c r="L28" s="20"/>
      <c r="M28" s="20"/>
      <c r="N28" s="20"/>
      <c r="O28" s="13"/>
    </row>
    <row r="29" spans="1:15" x14ac:dyDescent="0.2">
      <c r="B29" s="2"/>
      <c r="C29" s="22"/>
      <c r="I29" s="36"/>
      <c r="J29" s="36"/>
      <c r="K29" s="36"/>
      <c r="L29" s="20"/>
      <c r="M29" s="20"/>
      <c r="N29" s="20"/>
    </row>
    <row r="30" spans="1:15" x14ac:dyDescent="0.2">
      <c r="B30" s="15" t="s">
        <v>925</v>
      </c>
      <c r="G30" s="20">
        <v>411</v>
      </c>
      <c r="I30" s="133"/>
      <c r="J30" s="95"/>
      <c r="K30" s="133"/>
      <c r="L30" s="95"/>
      <c r="M30" s="139">
        <f>I30+K30</f>
        <v>0</v>
      </c>
      <c r="O30" s="107"/>
    </row>
    <row r="31" spans="1:15" x14ac:dyDescent="0.2">
      <c r="B31" s="15" t="s">
        <v>926</v>
      </c>
      <c r="G31" s="20">
        <v>412</v>
      </c>
      <c r="I31" s="133"/>
      <c r="J31" s="95"/>
      <c r="K31" s="133"/>
      <c r="L31" s="95"/>
      <c r="M31" s="139">
        <f t="shared" ref="M31:M40" si="0">I31+K31</f>
        <v>0</v>
      </c>
      <c r="O31" s="107"/>
    </row>
    <row r="32" spans="1:15" x14ac:dyDescent="0.2">
      <c r="B32" s="15" t="s">
        <v>927</v>
      </c>
      <c r="G32" s="20">
        <v>413</v>
      </c>
      <c r="I32" s="133"/>
      <c r="J32" s="95"/>
      <c r="K32" s="133"/>
      <c r="L32" s="95"/>
      <c r="M32" s="139">
        <f t="shared" si="0"/>
        <v>0</v>
      </c>
      <c r="O32" s="107"/>
    </row>
    <row r="33" spans="2:15" x14ac:dyDescent="0.2">
      <c r="B33" s="15" t="s">
        <v>928</v>
      </c>
      <c r="G33" s="20">
        <v>414</v>
      </c>
      <c r="I33" s="133"/>
      <c r="J33" s="95"/>
      <c r="K33" s="133"/>
      <c r="L33" s="95"/>
      <c r="M33" s="139">
        <f t="shared" si="0"/>
        <v>0</v>
      </c>
      <c r="O33" s="107"/>
    </row>
    <row r="34" spans="2:15" x14ac:dyDescent="0.2">
      <c r="B34" s="15" t="s">
        <v>929</v>
      </c>
      <c r="G34" s="20">
        <v>415</v>
      </c>
      <c r="I34" s="133"/>
      <c r="J34" s="95"/>
      <c r="K34" s="133"/>
      <c r="L34" s="95"/>
      <c r="M34" s="139">
        <f>I34+K34</f>
        <v>0</v>
      </c>
      <c r="O34" s="107"/>
    </row>
    <row r="35" spans="2:15" x14ac:dyDescent="0.2">
      <c r="B35" s="15" t="s">
        <v>930</v>
      </c>
      <c r="G35" s="20">
        <v>420</v>
      </c>
      <c r="I35" s="134"/>
      <c r="J35" s="96"/>
      <c r="K35" s="134"/>
      <c r="L35" s="95"/>
      <c r="M35" s="139">
        <f t="shared" si="0"/>
        <v>0</v>
      </c>
      <c r="O35" s="107"/>
    </row>
    <row r="36" spans="2:15" x14ac:dyDescent="0.2">
      <c r="B36" s="15" t="s">
        <v>931</v>
      </c>
      <c r="G36" s="20">
        <v>430</v>
      </c>
      <c r="I36" s="135"/>
      <c r="J36" s="97"/>
      <c r="K36" s="135"/>
      <c r="L36" s="95"/>
      <c r="M36" s="139">
        <f t="shared" si="0"/>
        <v>0</v>
      </c>
      <c r="N36" s="22"/>
      <c r="O36" s="107"/>
    </row>
    <row r="37" spans="2:15" x14ac:dyDescent="0.2">
      <c r="B37" s="15" t="s">
        <v>932</v>
      </c>
      <c r="G37" s="20">
        <v>440</v>
      </c>
      <c r="I37" s="135"/>
      <c r="J37" s="97"/>
      <c r="K37" s="135"/>
      <c r="L37" s="95"/>
      <c r="M37" s="139">
        <f t="shared" si="0"/>
        <v>0</v>
      </c>
      <c r="N37" s="22"/>
      <c r="O37" s="107"/>
    </row>
    <row r="38" spans="2:15" x14ac:dyDescent="0.2">
      <c r="B38" s="15" t="s">
        <v>933</v>
      </c>
      <c r="G38" s="20">
        <v>450</v>
      </c>
      <c r="I38" s="136"/>
      <c r="J38" s="97"/>
      <c r="K38" s="136"/>
      <c r="L38" s="95"/>
      <c r="M38" s="139">
        <f t="shared" si="0"/>
        <v>0</v>
      </c>
      <c r="N38" s="22"/>
      <c r="O38" s="107"/>
    </row>
    <row r="39" spans="2:15" x14ac:dyDescent="0.2">
      <c r="B39" s="77" t="s">
        <v>934</v>
      </c>
      <c r="C39" s="15"/>
      <c r="D39" s="22"/>
      <c r="G39" s="20">
        <v>460</v>
      </c>
      <c r="I39" s="137"/>
      <c r="J39" s="95"/>
      <c r="K39" s="137"/>
      <c r="L39" s="95"/>
      <c r="M39" s="139">
        <f t="shared" si="0"/>
        <v>0</v>
      </c>
      <c r="N39" s="22"/>
      <c r="O39" s="107"/>
    </row>
    <row r="40" spans="2:15" x14ac:dyDescent="0.2">
      <c r="B40" s="15" t="s">
        <v>952</v>
      </c>
      <c r="D40" s="22"/>
      <c r="G40" s="20">
        <v>489</v>
      </c>
      <c r="I40" s="137"/>
      <c r="J40" s="95"/>
      <c r="K40" s="137"/>
      <c r="L40" s="95"/>
      <c r="M40" s="139">
        <f t="shared" si="0"/>
        <v>0</v>
      </c>
      <c r="O40" s="107"/>
    </row>
    <row r="41" spans="2:15" x14ac:dyDescent="0.2">
      <c r="B41" s="15"/>
      <c r="D41" s="22"/>
      <c r="I41" s="49"/>
      <c r="J41" s="95"/>
      <c r="K41" s="138"/>
      <c r="L41" s="95"/>
      <c r="M41" s="95"/>
      <c r="O41" s="147"/>
    </row>
    <row r="42" spans="2:15" s="2" customFormat="1" x14ac:dyDescent="0.2">
      <c r="B42" s="2" t="s">
        <v>938</v>
      </c>
      <c r="G42" s="37"/>
      <c r="I42" s="131">
        <f>SUM(I30:I40)</f>
        <v>0</v>
      </c>
      <c r="J42" s="99"/>
      <c r="K42" s="131">
        <f>SUM(K30:K40)</f>
        <v>0</v>
      </c>
      <c r="L42" s="95"/>
      <c r="M42" s="122">
        <f>SUM(M30:M40)</f>
        <v>0</v>
      </c>
      <c r="N42" s="98"/>
      <c r="O42" s="148"/>
    </row>
    <row r="43" spans="2:15" x14ac:dyDescent="0.2">
      <c r="B43" s="15"/>
      <c r="K43" s="49"/>
      <c r="L43" s="22"/>
      <c r="M43" s="124"/>
      <c r="N43" s="22"/>
      <c r="O43" s="147"/>
    </row>
    <row r="44" spans="2:15" ht="29.25" customHeight="1" x14ac:dyDescent="0.2">
      <c r="B44" s="2" t="s">
        <v>966</v>
      </c>
      <c r="G44" s="84" t="s">
        <v>919</v>
      </c>
      <c r="I44" s="83" t="s">
        <v>920</v>
      </c>
      <c r="J44" s="90"/>
      <c r="K44" s="83" t="s">
        <v>921</v>
      </c>
      <c r="M44" s="125" t="s">
        <v>922</v>
      </c>
      <c r="N44" s="22"/>
      <c r="O44" s="103" t="s">
        <v>923</v>
      </c>
    </row>
    <row r="45" spans="2:15" x14ac:dyDescent="0.2">
      <c r="B45" s="2"/>
      <c r="I45" s="37" t="s">
        <v>924</v>
      </c>
      <c r="J45" s="37"/>
      <c r="K45" s="37" t="s">
        <v>924</v>
      </c>
      <c r="L45" s="22"/>
      <c r="M45" s="124"/>
      <c r="N45" s="22"/>
      <c r="O45" s="13"/>
    </row>
    <row r="46" spans="2:15" x14ac:dyDescent="0.2">
      <c r="B46" s="2"/>
      <c r="L46" s="22"/>
      <c r="M46" s="124"/>
      <c r="N46" s="22"/>
    </row>
    <row r="47" spans="2:15" x14ac:dyDescent="0.2">
      <c r="B47" s="15" t="s">
        <v>925</v>
      </c>
      <c r="G47" s="20">
        <v>611</v>
      </c>
      <c r="I47" s="139"/>
      <c r="J47" s="95"/>
      <c r="K47" s="139"/>
      <c r="L47" s="95"/>
      <c r="M47" s="133">
        <f>I47+K47</f>
        <v>0</v>
      </c>
      <c r="N47" s="22"/>
      <c r="O47" s="107"/>
    </row>
    <row r="48" spans="2:15" x14ac:dyDescent="0.2">
      <c r="B48" s="15" t="s">
        <v>926</v>
      </c>
      <c r="G48" s="20">
        <v>612</v>
      </c>
      <c r="I48" s="139"/>
      <c r="J48" s="95"/>
      <c r="K48" s="139"/>
      <c r="L48" s="95"/>
      <c r="M48" s="133">
        <f t="shared" ref="M48:M57" si="1">I48+K48</f>
        <v>0</v>
      </c>
      <c r="N48" s="22"/>
      <c r="O48" s="107"/>
    </row>
    <row r="49" spans="2:15" x14ac:dyDescent="0.2">
      <c r="B49" s="15" t="s">
        <v>927</v>
      </c>
      <c r="G49" s="20">
        <v>613</v>
      </c>
      <c r="I49" s="139"/>
      <c r="J49" s="95"/>
      <c r="K49" s="139"/>
      <c r="L49" s="95"/>
      <c r="M49" s="133">
        <f t="shared" si="1"/>
        <v>0</v>
      </c>
      <c r="N49" s="22"/>
      <c r="O49" s="107"/>
    </row>
    <row r="50" spans="2:15" x14ac:dyDescent="0.2">
      <c r="B50" s="15" t="s">
        <v>928</v>
      </c>
      <c r="G50" s="20">
        <v>614</v>
      </c>
      <c r="I50" s="139"/>
      <c r="J50" s="95"/>
      <c r="K50" s="139"/>
      <c r="L50" s="95"/>
      <c r="M50" s="133">
        <f t="shared" si="1"/>
        <v>0</v>
      </c>
      <c r="N50" s="22"/>
      <c r="O50" s="107"/>
    </row>
    <row r="51" spans="2:15" x14ac:dyDescent="0.2">
      <c r="B51" s="15" t="s">
        <v>929</v>
      </c>
      <c r="G51" s="20">
        <v>615</v>
      </c>
      <c r="I51" s="139"/>
      <c r="J51" s="95"/>
      <c r="K51" s="139"/>
      <c r="L51" s="95"/>
      <c r="M51" s="133">
        <f>I51+K51</f>
        <v>0</v>
      </c>
      <c r="N51" s="22"/>
      <c r="O51" s="107"/>
    </row>
    <row r="52" spans="2:15" x14ac:dyDescent="0.2">
      <c r="B52" s="15" t="s">
        <v>930</v>
      </c>
      <c r="G52" s="20">
        <v>620</v>
      </c>
      <c r="I52" s="140"/>
      <c r="J52" s="96"/>
      <c r="K52" s="140"/>
      <c r="L52" s="95"/>
      <c r="M52" s="133">
        <f t="shared" si="1"/>
        <v>0</v>
      </c>
      <c r="N52" s="22"/>
      <c r="O52" s="107"/>
    </row>
    <row r="53" spans="2:15" x14ac:dyDescent="0.2">
      <c r="B53" s="15" t="s">
        <v>931</v>
      </c>
      <c r="G53" s="20">
        <v>630</v>
      </c>
      <c r="I53" s="141"/>
      <c r="J53" s="97"/>
      <c r="K53" s="141"/>
      <c r="L53" s="95"/>
      <c r="M53" s="133">
        <f t="shared" si="1"/>
        <v>0</v>
      </c>
      <c r="N53" s="22"/>
      <c r="O53" s="107"/>
    </row>
    <row r="54" spans="2:15" x14ac:dyDescent="0.2">
      <c r="B54" s="15" t="s">
        <v>932</v>
      </c>
      <c r="G54" s="20">
        <v>640</v>
      </c>
      <c r="I54" s="141"/>
      <c r="J54" s="97"/>
      <c r="K54" s="141"/>
      <c r="L54" s="95"/>
      <c r="M54" s="133">
        <f t="shared" si="1"/>
        <v>0</v>
      </c>
      <c r="N54" s="22"/>
      <c r="O54" s="107"/>
    </row>
    <row r="55" spans="2:15" x14ac:dyDescent="0.2">
      <c r="B55" s="15" t="s">
        <v>933</v>
      </c>
      <c r="G55" s="20">
        <v>650</v>
      </c>
      <c r="I55" s="142"/>
      <c r="J55" s="97"/>
      <c r="K55" s="142"/>
      <c r="L55" s="95"/>
      <c r="M55" s="133">
        <f t="shared" si="1"/>
        <v>0</v>
      </c>
      <c r="N55" s="22"/>
      <c r="O55" s="107"/>
    </row>
    <row r="56" spans="2:15" x14ac:dyDescent="0.2">
      <c r="B56" s="77" t="s">
        <v>934</v>
      </c>
      <c r="C56" s="15"/>
      <c r="G56" s="20">
        <v>660</v>
      </c>
      <c r="I56" s="128"/>
      <c r="J56" s="95"/>
      <c r="K56" s="128"/>
      <c r="L56" s="95"/>
      <c r="M56" s="133">
        <f t="shared" si="1"/>
        <v>0</v>
      </c>
      <c r="N56" s="22"/>
      <c r="O56" s="107"/>
    </row>
    <row r="57" spans="2:15" x14ac:dyDescent="0.2">
      <c r="B57" s="15" t="s">
        <v>952</v>
      </c>
      <c r="G57" s="20">
        <v>689</v>
      </c>
      <c r="I57" s="128"/>
      <c r="J57" s="95"/>
      <c r="K57" s="128"/>
      <c r="L57" s="95"/>
      <c r="M57" s="133">
        <f t="shared" si="1"/>
        <v>0</v>
      </c>
      <c r="N57" s="22"/>
      <c r="O57" s="107"/>
    </row>
    <row r="58" spans="2:15" x14ac:dyDescent="0.2">
      <c r="B58" s="15"/>
      <c r="I58" s="143"/>
      <c r="J58" s="95"/>
      <c r="K58" s="143"/>
      <c r="L58" s="95"/>
      <c r="M58" s="49"/>
      <c r="N58" s="22"/>
      <c r="O58" s="147"/>
    </row>
    <row r="59" spans="2:15" s="2" customFormat="1" x14ac:dyDescent="0.2">
      <c r="B59" s="2" t="s">
        <v>938</v>
      </c>
      <c r="G59" s="37"/>
      <c r="I59" s="144">
        <f>SUM(I47:I57)</f>
        <v>0</v>
      </c>
      <c r="J59" s="99"/>
      <c r="K59" s="144">
        <f>SUM(K47:K57)</f>
        <v>0</v>
      </c>
      <c r="L59" s="95"/>
      <c r="M59" s="131">
        <f>SUM(M47:M57)</f>
        <v>0</v>
      </c>
      <c r="N59" s="98"/>
      <c r="O59" s="148"/>
    </row>
    <row r="61" spans="2:15" x14ac:dyDescent="0.2">
      <c r="B61" s="39" t="s">
        <v>967</v>
      </c>
      <c r="G61" s="168"/>
      <c r="H61" s="168"/>
      <c r="I61" s="168"/>
      <c r="J61" s="168"/>
      <c r="K61" s="168"/>
      <c r="L61" s="20"/>
      <c r="M61" s="20"/>
      <c r="N61" s="20"/>
      <c r="O61" s="13"/>
    </row>
    <row r="62" spans="2:15" x14ac:dyDescent="0.2">
      <c r="B62" s="2"/>
    </row>
    <row r="63" spans="2:15" ht="30" customHeight="1" x14ac:dyDescent="0.2">
      <c r="B63" s="2" t="s">
        <v>965</v>
      </c>
      <c r="G63" s="84" t="s">
        <v>919</v>
      </c>
      <c r="I63" s="83" t="s">
        <v>920</v>
      </c>
      <c r="J63" s="90"/>
      <c r="K63" s="83" t="s">
        <v>921</v>
      </c>
      <c r="M63" s="91" t="s">
        <v>922</v>
      </c>
      <c r="N63" s="20"/>
      <c r="O63" s="103" t="s">
        <v>923</v>
      </c>
    </row>
    <row r="64" spans="2:15" x14ac:dyDescent="0.2">
      <c r="B64" s="2"/>
      <c r="I64" s="37" t="s">
        <v>924</v>
      </c>
      <c r="J64" s="37"/>
      <c r="K64" s="37" t="s">
        <v>924</v>
      </c>
      <c r="L64" s="20"/>
      <c r="M64" s="20"/>
      <c r="N64" s="20"/>
      <c r="O64" s="13"/>
    </row>
    <row r="65" spans="2:15" x14ac:dyDescent="0.2">
      <c r="B65" s="2"/>
      <c r="I65" s="36"/>
      <c r="J65" s="36"/>
      <c r="K65" s="36"/>
      <c r="L65" s="20"/>
      <c r="M65" s="20"/>
      <c r="N65" s="20"/>
    </row>
    <row r="66" spans="2:15" x14ac:dyDescent="0.2">
      <c r="B66" s="15" t="s">
        <v>925</v>
      </c>
      <c r="G66" s="20">
        <v>411</v>
      </c>
      <c r="I66" s="139"/>
      <c r="J66" s="95"/>
      <c r="K66" s="139"/>
      <c r="L66" s="95"/>
      <c r="M66" s="133">
        <f>I66+K66</f>
        <v>0</v>
      </c>
      <c r="O66" s="107"/>
    </row>
    <row r="67" spans="2:15" x14ac:dyDescent="0.2">
      <c r="B67" s="15" t="s">
        <v>926</v>
      </c>
      <c r="G67" s="20">
        <v>412</v>
      </c>
      <c r="I67" s="139"/>
      <c r="J67" s="95"/>
      <c r="K67" s="139"/>
      <c r="L67" s="95"/>
      <c r="M67" s="133">
        <f t="shared" ref="M67:M76" si="2">I67+K67</f>
        <v>0</v>
      </c>
      <c r="O67" s="107"/>
    </row>
    <row r="68" spans="2:15" x14ac:dyDescent="0.2">
      <c r="B68" s="15" t="s">
        <v>927</v>
      </c>
      <c r="G68" s="20">
        <v>413</v>
      </c>
      <c r="I68" s="139"/>
      <c r="J68" s="95"/>
      <c r="K68" s="139"/>
      <c r="L68" s="95"/>
      <c r="M68" s="133">
        <f t="shared" si="2"/>
        <v>0</v>
      </c>
      <c r="O68" s="107"/>
    </row>
    <row r="69" spans="2:15" x14ac:dyDescent="0.2">
      <c r="B69" s="15" t="s">
        <v>928</v>
      </c>
      <c r="G69" s="20">
        <v>414</v>
      </c>
      <c r="I69" s="139"/>
      <c r="J69" s="95"/>
      <c r="K69" s="139"/>
      <c r="L69" s="95"/>
      <c r="M69" s="133">
        <f t="shared" si="2"/>
        <v>0</v>
      </c>
      <c r="O69" s="107"/>
    </row>
    <row r="70" spans="2:15" x14ac:dyDescent="0.2">
      <c r="B70" s="15" t="s">
        <v>929</v>
      </c>
      <c r="G70" s="20">
        <v>415</v>
      </c>
      <c r="I70" s="139"/>
      <c r="J70" s="95"/>
      <c r="K70" s="139"/>
      <c r="L70" s="95"/>
      <c r="M70" s="133">
        <f>I70+K70</f>
        <v>0</v>
      </c>
      <c r="O70" s="107"/>
    </row>
    <row r="71" spans="2:15" x14ac:dyDescent="0.2">
      <c r="B71" s="15" t="s">
        <v>930</v>
      </c>
      <c r="G71" s="20">
        <v>420</v>
      </c>
      <c r="I71" s="140"/>
      <c r="J71" s="96"/>
      <c r="K71" s="140"/>
      <c r="L71" s="95"/>
      <c r="M71" s="133">
        <f t="shared" si="2"/>
        <v>0</v>
      </c>
      <c r="O71" s="107"/>
    </row>
    <row r="72" spans="2:15" x14ac:dyDescent="0.2">
      <c r="B72" s="15" t="s">
        <v>931</v>
      </c>
      <c r="G72" s="20">
        <v>430</v>
      </c>
      <c r="I72" s="141"/>
      <c r="J72" s="97"/>
      <c r="K72" s="141"/>
      <c r="L72" s="95"/>
      <c r="M72" s="133">
        <f t="shared" si="2"/>
        <v>0</v>
      </c>
      <c r="N72" s="22"/>
      <c r="O72" s="107"/>
    </row>
    <row r="73" spans="2:15" x14ac:dyDescent="0.2">
      <c r="B73" s="15" t="s">
        <v>932</v>
      </c>
      <c r="G73" s="20">
        <v>440</v>
      </c>
      <c r="I73" s="141"/>
      <c r="J73" s="97"/>
      <c r="K73" s="141"/>
      <c r="L73" s="95"/>
      <c r="M73" s="133">
        <f t="shared" si="2"/>
        <v>0</v>
      </c>
      <c r="N73" s="22"/>
      <c r="O73" s="107"/>
    </row>
    <row r="74" spans="2:15" x14ac:dyDescent="0.2">
      <c r="B74" s="15" t="s">
        <v>933</v>
      </c>
      <c r="G74" s="20">
        <v>450</v>
      </c>
      <c r="I74" s="142"/>
      <c r="J74" s="97"/>
      <c r="K74" s="142"/>
      <c r="L74" s="95"/>
      <c r="M74" s="133">
        <f t="shared" si="2"/>
        <v>0</v>
      </c>
      <c r="N74" s="22"/>
      <c r="O74" s="107"/>
    </row>
    <row r="75" spans="2:15" x14ac:dyDescent="0.2">
      <c r="B75" s="77" t="s">
        <v>934</v>
      </c>
      <c r="C75" s="15"/>
      <c r="G75" s="20">
        <v>460</v>
      </c>
      <c r="I75" s="128"/>
      <c r="J75" s="95"/>
      <c r="K75" s="128"/>
      <c r="L75" s="95"/>
      <c r="M75" s="133">
        <f t="shared" si="2"/>
        <v>0</v>
      </c>
      <c r="N75" s="22"/>
      <c r="O75" s="107"/>
    </row>
    <row r="76" spans="2:15" x14ac:dyDescent="0.2">
      <c r="B76" s="15" t="s">
        <v>952</v>
      </c>
      <c r="G76" s="20">
        <v>489</v>
      </c>
      <c r="I76" s="128"/>
      <c r="J76" s="95"/>
      <c r="K76" s="128"/>
      <c r="L76" s="95"/>
      <c r="M76" s="133">
        <f t="shared" si="2"/>
        <v>0</v>
      </c>
      <c r="O76" s="107"/>
    </row>
    <row r="77" spans="2:15" x14ac:dyDescent="0.2">
      <c r="B77" s="15"/>
      <c r="I77" s="143"/>
      <c r="J77" s="95"/>
      <c r="K77" s="143"/>
      <c r="L77" s="95"/>
      <c r="M77" s="49"/>
      <c r="O77" s="147"/>
    </row>
    <row r="78" spans="2:15" s="2" customFormat="1" x14ac:dyDescent="0.2">
      <c r="B78" s="2" t="s">
        <v>938</v>
      </c>
      <c r="G78" s="37"/>
      <c r="I78" s="144">
        <f>SUM(I66:I76)</f>
        <v>0</v>
      </c>
      <c r="J78" s="99"/>
      <c r="K78" s="144">
        <f>SUM(K66:K76)</f>
        <v>0</v>
      </c>
      <c r="L78" s="95"/>
      <c r="M78" s="131">
        <f t="shared" ref="M78" si="3">SUM(M66:M76)</f>
        <v>0</v>
      </c>
      <c r="N78" s="98"/>
      <c r="O78" s="148"/>
    </row>
    <row r="79" spans="2:15" x14ac:dyDescent="0.2">
      <c r="B79" s="15"/>
      <c r="K79" s="49"/>
      <c r="L79" s="22"/>
      <c r="M79" s="22"/>
      <c r="N79" s="22"/>
      <c r="O79" s="147"/>
    </row>
    <row r="80" spans="2:15" ht="28.5" customHeight="1" x14ac:dyDescent="0.2">
      <c r="B80" s="2" t="s">
        <v>966</v>
      </c>
      <c r="G80" s="84" t="s">
        <v>919</v>
      </c>
      <c r="I80" s="83" t="s">
        <v>920</v>
      </c>
      <c r="J80" s="90"/>
      <c r="K80" s="83" t="s">
        <v>921</v>
      </c>
      <c r="M80" s="91" t="s">
        <v>922</v>
      </c>
      <c r="N80" s="22"/>
      <c r="O80" s="103" t="s">
        <v>923</v>
      </c>
    </row>
    <row r="81" spans="2:15" x14ac:dyDescent="0.2">
      <c r="B81" s="2"/>
      <c r="I81" s="37" t="s">
        <v>924</v>
      </c>
      <c r="J81" s="37"/>
      <c r="K81" s="37" t="s">
        <v>924</v>
      </c>
      <c r="L81" s="22"/>
      <c r="M81" s="22"/>
      <c r="N81" s="22"/>
      <c r="O81" s="13"/>
    </row>
    <row r="82" spans="2:15" x14ac:dyDescent="0.2">
      <c r="B82" s="2"/>
      <c r="L82" s="22"/>
      <c r="M82" s="22"/>
      <c r="N82" s="22"/>
    </row>
    <row r="83" spans="2:15" x14ac:dyDescent="0.2">
      <c r="B83" s="15" t="s">
        <v>925</v>
      </c>
      <c r="G83" s="20">
        <v>611</v>
      </c>
      <c r="I83" s="139"/>
      <c r="J83" s="95"/>
      <c r="K83" s="139"/>
      <c r="L83" s="95"/>
      <c r="M83" s="133">
        <f>I83+K83</f>
        <v>0</v>
      </c>
      <c r="N83" s="22"/>
      <c r="O83" s="107"/>
    </row>
    <row r="84" spans="2:15" x14ac:dyDescent="0.2">
      <c r="B84" s="15" t="s">
        <v>926</v>
      </c>
      <c r="G84" s="20">
        <v>612</v>
      </c>
      <c r="I84" s="139"/>
      <c r="J84" s="95"/>
      <c r="K84" s="139"/>
      <c r="L84" s="95"/>
      <c r="M84" s="133">
        <f t="shared" ref="M84:M93" si="4">I84+K84</f>
        <v>0</v>
      </c>
      <c r="N84" s="22"/>
      <c r="O84" s="107"/>
    </row>
    <row r="85" spans="2:15" x14ac:dyDescent="0.2">
      <c r="B85" s="15" t="s">
        <v>927</v>
      </c>
      <c r="G85" s="20">
        <v>613</v>
      </c>
      <c r="I85" s="139"/>
      <c r="J85" s="95"/>
      <c r="K85" s="139"/>
      <c r="L85" s="95"/>
      <c r="M85" s="133">
        <f t="shared" si="4"/>
        <v>0</v>
      </c>
      <c r="N85" s="22"/>
      <c r="O85" s="107"/>
    </row>
    <row r="86" spans="2:15" x14ac:dyDescent="0.2">
      <c r="B86" s="15" t="s">
        <v>928</v>
      </c>
      <c r="G86" s="20">
        <v>614</v>
      </c>
      <c r="I86" s="139"/>
      <c r="J86" s="95"/>
      <c r="K86" s="139"/>
      <c r="L86" s="95"/>
      <c r="M86" s="133">
        <f t="shared" si="4"/>
        <v>0</v>
      </c>
      <c r="N86" s="22"/>
      <c r="O86" s="107"/>
    </row>
    <row r="87" spans="2:15" x14ac:dyDescent="0.2">
      <c r="B87" s="15" t="s">
        <v>929</v>
      </c>
      <c r="G87" s="20">
        <v>615</v>
      </c>
      <c r="I87" s="139"/>
      <c r="J87" s="95"/>
      <c r="K87" s="139"/>
      <c r="L87" s="95"/>
      <c r="M87" s="133">
        <f>I87+K87</f>
        <v>0</v>
      </c>
      <c r="N87" s="22"/>
      <c r="O87" s="107"/>
    </row>
    <row r="88" spans="2:15" x14ac:dyDescent="0.2">
      <c r="B88" s="15" t="s">
        <v>930</v>
      </c>
      <c r="G88" s="20">
        <v>620</v>
      </c>
      <c r="I88" s="140"/>
      <c r="J88" s="96"/>
      <c r="K88" s="140"/>
      <c r="L88" s="95"/>
      <c r="M88" s="133">
        <f t="shared" si="4"/>
        <v>0</v>
      </c>
      <c r="N88" s="22"/>
      <c r="O88" s="107"/>
    </row>
    <row r="89" spans="2:15" x14ac:dyDescent="0.2">
      <c r="B89" s="15" t="s">
        <v>931</v>
      </c>
      <c r="G89" s="20">
        <v>630</v>
      </c>
      <c r="I89" s="141"/>
      <c r="J89" s="97"/>
      <c r="K89" s="141"/>
      <c r="L89" s="95"/>
      <c r="M89" s="133">
        <f>I89+K89</f>
        <v>0</v>
      </c>
      <c r="N89" s="22"/>
      <c r="O89" s="107"/>
    </row>
    <row r="90" spans="2:15" x14ac:dyDescent="0.2">
      <c r="B90" s="15" t="s">
        <v>932</v>
      </c>
      <c r="G90" s="20">
        <v>640</v>
      </c>
      <c r="I90" s="141"/>
      <c r="J90" s="97"/>
      <c r="K90" s="141"/>
      <c r="L90" s="95"/>
      <c r="M90" s="133">
        <f t="shared" si="4"/>
        <v>0</v>
      </c>
      <c r="N90" s="22"/>
      <c r="O90" s="107"/>
    </row>
    <row r="91" spans="2:15" x14ac:dyDescent="0.2">
      <c r="B91" s="15" t="s">
        <v>933</v>
      </c>
      <c r="G91" s="20">
        <v>650</v>
      </c>
      <c r="I91" s="142"/>
      <c r="J91" s="97"/>
      <c r="K91" s="142"/>
      <c r="L91" s="95"/>
      <c r="M91" s="133">
        <f t="shared" si="4"/>
        <v>0</v>
      </c>
      <c r="N91" s="22"/>
      <c r="O91" s="107"/>
    </row>
    <row r="92" spans="2:15" x14ac:dyDescent="0.2">
      <c r="B92" s="77" t="s">
        <v>934</v>
      </c>
      <c r="C92" s="15"/>
      <c r="G92" s="20">
        <v>660</v>
      </c>
      <c r="I92" s="128"/>
      <c r="J92" s="95"/>
      <c r="K92" s="128"/>
      <c r="L92" s="95"/>
      <c r="M92" s="133">
        <f t="shared" si="4"/>
        <v>0</v>
      </c>
      <c r="N92" s="22"/>
      <c r="O92" s="107"/>
    </row>
    <row r="93" spans="2:15" x14ac:dyDescent="0.2">
      <c r="B93" s="15" t="s">
        <v>952</v>
      </c>
      <c r="G93" s="20">
        <v>689</v>
      </c>
      <c r="I93" s="128"/>
      <c r="J93" s="95"/>
      <c r="K93" s="128"/>
      <c r="L93" s="95"/>
      <c r="M93" s="133">
        <f t="shared" si="4"/>
        <v>0</v>
      </c>
      <c r="N93" s="22"/>
      <c r="O93" s="107"/>
    </row>
    <row r="94" spans="2:15" x14ac:dyDescent="0.2">
      <c r="B94" s="15"/>
      <c r="I94" s="143"/>
      <c r="J94" s="95"/>
      <c r="K94" s="143"/>
      <c r="L94" s="95"/>
      <c r="M94" s="49"/>
      <c r="N94" s="22"/>
      <c r="O94" s="147"/>
    </row>
    <row r="95" spans="2:15" s="2" customFormat="1" x14ac:dyDescent="0.2">
      <c r="B95" s="2" t="s">
        <v>938</v>
      </c>
      <c r="G95" s="37"/>
      <c r="I95" s="144">
        <f>SUM(I83:I93)</f>
        <v>0</v>
      </c>
      <c r="J95" s="99"/>
      <c r="K95" s="144">
        <f>SUM(K83:K93)</f>
        <v>0</v>
      </c>
      <c r="L95" s="95"/>
      <c r="M95" s="131">
        <f t="shared" ref="M95" si="5">SUM(M83:M93)</f>
        <v>0</v>
      </c>
      <c r="N95" s="98"/>
      <c r="O95" s="148"/>
    </row>
    <row r="97" spans="1:15" x14ac:dyDescent="0.2">
      <c r="A97" s="2"/>
      <c r="B97" s="15"/>
      <c r="G97"/>
      <c r="I97"/>
      <c r="J97"/>
      <c r="K97" s="22"/>
      <c r="O97" s="147"/>
    </row>
    <row r="98" spans="1:15" x14ac:dyDescent="0.2">
      <c r="A98" s="2"/>
      <c r="B98" s="15"/>
      <c r="G98"/>
      <c r="I98"/>
      <c r="J98"/>
      <c r="K98" s="22"/>
      <c r="O98" s="147"/>
    </row>
    <row r="99" spans="1:15" x14ac:dyDescent="0.2">
      <c r="G99"/>
      <c r="I99"/>
      <c r="J99"/>
      <c r="K99"/>
    </row>
    <row r="100" spans="1:15" x14ac:dyDescent="0.2">
      <c r="G100"/>
      <c r="I100"/>
      <c r="J100"/>
      <c r="K100"/>
    </row>
    <row r="101" spans="1:15" x14ac:dyDescent="0.2">
      <c r="G101"/>
      <c r="I101"/>
      <c r="J101"/>
      <c r="K101"/>
    </row>
  </sheetData>
  <mergeCells count="5">
    <mergeCell ref="G61:K61"/>
    <mergeCell ref="G25:K25"/>
    <mergeCell ref="M25:O25"/>
    <mergeCell ref="F4:G4"/>
    <mergeCell ref="K7:O7"/>
  </mergeCells>
  <pageMargins left="0.59055118110236227" right="0.19685039370078741" top="0.39370078740157483" bottom="0.39370078740157483" header="0.51181102362204722" footer="0.51181102362204722"/>
  <pageSetup scale="85" orientation="portrait" r:id="rId1"/>
  <headerFooter alignWithMargins="0"/>
  <rowBreaks count="1" manualBreakCount="1">
    <brk id="64"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dimension ref="B1:N42"/>
  <sheetViews>
    <sheetView showGridLines="0" zoomScaleNormal="100" workbookViewId="0">
      <selection activeCell="E7" sqref="E7"/>
    </sheetView>
  </sheetViews>
  <sheetFormatPr defaultColWidth="9.140625" defaultRowHeight="12.75" x14ac:dyDescent="0.2"/>
  <cols>
    <col min="1" max="1" width="3" customWidth="1"/>
    <col min="2" max="2" width="18.85546875" customWidth="1"/>
    <col min="3" max="3" width="34.42578125" customWidth="1"/>
    <col min="4" max="4" width="38.42578125" customWidth="1"/>
    <col min="5" max="5" width="57.5703125" customWidth="1"/>
    <col min="6" max="6" width="57" customWidth="1"/>
    <col min="7" max="7" width="33.7109375" customWidth="1"/>
    <col min="8" max="8" width="22.5703125" customWidth="1"/>
    <col min="9" max="9" width="37.5703125" customWidth="1"/>
    <col min="10" max="10" width="6.28515625" customWidth="1"/>
    <col min="11" max="11" width="9.85546875" customWidth="1"/>
    <col min="12" max="12" width="3.7109375" customWidth="1"/>
    <col min="13" max="13" width="20.28515625" customWidth="1"/>
    <col min="14" max="14" width="3.85546875" customWidth="1"/>
    <col min="15" max="15" width="7.28515625" customWidth="1"/>
    <col min="16" max="16" width="5" customWidth="1"/>
    <col min="18" max="18" width="2.7109375" customWidth="1"/>
  </cols>
  <sheetData>
    <row r="1" spans="2:14" s="32" customFormat="1" ht="15.75" x14ac:dyDescent="0.25">
      <c r="B1" s="31"/>
      <c r="C1" s="31" t="s">
        <v>907</v>
      </c>
      <c r="D1" s="47"/>
      <c r="E1" s="33" t="s">
        <v>908</v>
      </c>
      <c r="F1" s="50"/>
      <c r="G1" s="50"/>
      <c r="H1" s="50"/>
      <c r="I1" s="51"/>
    </row>
    <row r="2" spans="2:14" s="32" customFormat="1" ht="15" x14ac:dyDescent="0.2">
      <c r="C2" s="32" t="s">
        <v>909</v>
      </c>
      <c r="E2" s="32" t="s">
        <v>910</v>
      </c>
      <c r="F2" s="51"/>
      <c r="G2" s="51"/>
      <c r="H2" s="51"/>
      <c r="I2" s="51"/>
    </row>
    <row r="3" spans="2:14" s="32" customFormat="1" ht="15" x14ac:dyDescent="0.2">
      <c r="C3" s="32" t="s">
        <v>911</v>
      </c>
      <c r="F3" s="51"/>
      <c r="G3" s="51"/>
      <c r="H3" s="51"/>
      <c r="I3" s="51"/>
    </row>
    <row r="4" spans="2:14" s="32" customFormat="1" ht="15" x14ac:dyDescent="0.2">
      <c r="C4" s="160">
        <v>45259</v>
      </c>
      <c r="D4" s="160"/>
      <c r="E4" s="101" t="s">
        <v>912</v>
      </c>
      <c r="F4" s="100"/>
      <c r="G4" s="100"/>
      <c r="I4" s="51"/>
      <c r="M4" s="34"/>
      <c r="N4" s="35"/>
    </row>
    <row r="5" spans="2:14" x14ac:dyDescent="0.2">
      <c r="D5" s="20"/>
      <c r="E5" s="1"/>
      <c r="F5" s="1"/>
      <c r="G5" s="1"/>
      <c r="H5" s="1"/>
      <c r="I5" s="1"/>
    </row>
    <row r="6" spans="2:14" ht="13.5" thickBot="1" x14ac:dyDescent="0.25">
      <c r="D6" s="20"/>
      <c r="E6" s="13" t="str">
        <f>Ympäristötuotot!K6</f>
        <v>SAP-YRITYS/YKSIKKÖ:</v>
      </c>
      <c r="F6" s="1"/>
      <c r="G6" s="1"/>
      <c r="H6" s="1"/>
      <c r="I6" s="1"/>
    </row>
    <row r="7" spans="2:14" ht="13.5" thickBot="1" x14ac:dyDescent="0.25">
      <c r="D7" s="20"/>
      <c r="E7" s="73"/>
      <c r="F7" s="1"/>
      <c r="G7" s="1"/>
      <c r="H7" s="1"/>
      <c r="I7" s="1"/>
    </row>
    <row r="9" spans="2:14" ht="15.75" x14ac:dyDescent="0.25">
      <c r="B9" s="19" t="s">
        <v>913</v>
      </c>
    </row>
    <row r="10" spans="2:14" ht="15.75" x14ac:dyDescent="0.25">
      <c r="B10" s="19"/>
    </row>
    <row r="11" spans="2:14" x14ac:dyDescent="0.2">
      <c r="B11" s="21" t="s">
        <v>968</v>
      </c>
    </row>
    <row r="12" spans="2:14" x14ac:dyDescent="0.2">
      <c r="B12" s="21"/>
    </row>
    <row r="13" spans="2:14" x14ac:dyDescent="0.2">
      <c r="B13" s="75" t="s">
        <v>969</v>
      </c>
    </row>
    <row r="14" spans="2:14" x14ac:dyDescent="0.2">
      <c r="B14" s="75" t="s">
        <v>970</v>
      </c>
    </row>
    <row r="15" spans="2:14" x14ac:dyDescent="0.2">
      <c r="B15" s="75" t="s">
        <v>971</v>
      </c>
    </row>
    <row r="16" spans="2:14" x14ac:dyDescent="0.2">
      <c r="B16" s="75"/>
    </row>
    <row r="17" spans="2:9" x14ac:dyDescent="0.2">
      <c r="B17" s="75" t="s">
        <v>972</v>
      </c>
    </row>
    <row r="18" spans="2:9" x14ac:dyDescent="0.2">
      <c r="B18" s="75" t="s">
        <v>973</v>
      </c>
    </row>
    <row r="19" spans="2:9" x14ac:dyDescent="0.2">
      <c r="B19" s="75" t="s">
        <v>974</v>
      </c>
    </row>
    <row r="20" spans="2:9" x14ac:dyDescent="0.2">
      <c r="B20" s="75" t="s">
        <v>975</v>
      </c>
    </row>
    <row r="21" spans="2:9" x14ac:dyDescent="0.2">
      <c r="B21" s="75" t="s">
        <v>976</v>
      </c>
    </row>
    <row r="22" spans="2:9" x14ac:dyDescent="0.2">
      <c r="B22" s="15"/>
    </row>
    <row r="23" spans="2:9" x14ac:dyDescent="0.2">
      <c r="B23" s="2" t="s">
        <v>977</v>
      </c>
    </row>
    <row r="24" spans="2:9" x14ac:dyDescent="0.2">
      <c r="B24" s="75" t="s">
        <v>978</v>
      </c>
    </row>
    <row r="25" spans="2:9" x14ac:dyDescent="0.2">
      <c r="B25" s="15"/>
    </row>
    <row r="26" spans="2:9" s="66" customFormat="1" ht="30.75" customHeight="1" x14ac:dyDescent="0.2">
      <c r="B26" s="118" t="s">
        <v>979</v>
      </c>
      <c r="C26" s="68" t="s">
        <v>980</v>
      </c>
      <c r="D26" s="69" t="s">
        <v>981</v>
      </c>
      <c r="E26" s="119" t="s">
        <v>982</v>
      </c>
      <c r="F26" s="65"/>
      <c r="G26" s="65"/>
      <c r="H26" s="65"/>
      <c r="I26" s="65"/>
    </row>
    <row r="27" spans="2:9" x14ac:dyDescent="0.2">
      <c r="B27" s="72"/>
      <c r="C27" s="145"/>
      <c r="D27" s="72"/>
      <c r="E27" s="72"/>
      <c r="F27" s="2"/>
      <c r="G27" s="2"/>
      <c r="H27" s="2"/>
      <c r="I27" s="2"/>
    </row>
    <row r="28" spans="2:9" x14ac:dyDescent="0.2">
      <c r="B28" s="72"/>
      <c r="C28" s="145"/>
      <c r="D28" s="72"/>
      <c r="E28" s="72"/>
      <c r="F28" s="2"/>
      <c r="G28" s="2"/>
      <c r="H28" s="2"/>
      <c r="I28" s="2"/>
    </row>
    <row r="29" spans="2:9" x14ac:dyDescent="0.2">
      <c r="B29" s="72"/>
      <c r="C29" s="145"/>
      <c r="D29" s="72"/>
      <c r="E29" s="72"/>
      <c r="F29" s="2"/>
      <c r="G29" s="2"/>
      <c r="H29" s="2"/>
      <c r="I29" s="2"/>
    </row>
    <row r="30" spans="2:9" x14ac:dyDescent="0.2">
      <c r="B30" s="40"/>
      <c r="C30" s="40"/>
      <c r="D30" s="40"/>
      <c r="E30" s="40"/>
      <c r="F30" s="2"/>
      <c r="G30" s="2"/>
      <c r="H30" s="2"/>
      <c r="I30" s="2"/>
    </row>
    <row r="31" spans="2:9" x14ac:dyDescent="0.2">
      <c r="B31" s="74" t="s">
        <v>983</v>
      </c>
    </row>
    <row r="33" spans="2:13" x14ac:dyDescent="0.2">
      <c r="B33" s="2" t="s">
        <v>984</v>
      </c>
    </row>
    <row r="34" spans="2:13" x14ac:dyDescent="0.2">
      <c r="B34" s="75" t="s">
        <v>985</v>
      </c>
    </row>
    <row r="35" spans="2:13" x14ac:dyDescent="0.2">
      <c r="B35" s="75" t="s">
        <v>986</v>
      </c>
    </row>
    <row r="36" spans="2:13" x14ac:dyDescent="0.2">
      <c r="B36" s="75" t="s">
        <v>987</v>
      </c>
    </row>
    <row r="38" spans="2:13" s="66" customFormat="1" ht="23.25" customHeight="1" x14ac:dyDescent="0.2">
      <c r="B38" s="70" t="s">
        <v>979</v>
      </c>
      <c r="C38" s="119" t="s">
        <v>988</v>
      </c>
      <c r="D38" s="118" t="s">
        <v>989</v>
      </c>
      <c r="E38" s="120" t="s">
        <v>990</v>
      </c>
      <c r="F38" s="119" t="s">
        <v>982</v>
      </c>
      <c r="J38" s="67"/>
      <c r="K38" s="67"/>
      <c r="L38" s="67"/>
      <c r="M38" s="67"/>
    </row>
    <row r="39" spans="2:13" x14ac:dyDescent="0.2">
      <c r="B39" s="71"/>
      <c r="C39" s="72"/>
      <c r="D39" s="145"/>
      <c r="E39" s="72"/>
      <c r="F39" s="72"/>
      <c r="G39" s="37"/>
      <c r="H39" s="2"/>
      <c r="I39" s="2"/>
      <c r="J39" s="2"/>
      <c r="K39" s="2"/>
      <c r="L39" s="2"/>
      <c r="M39" s="2"/>
    </row>
    <row r="40" spans="2:13" x14ac:dyDescent="0.2">
      <c r="B40" s="72"/>
      <c r="C40" s="72"/>
      <c r="D40" s="145"/>
      <c r="E40" s="72"/>
      <c r="F40" s="72"/>
      <c r="G40" s="37"/>
      <c r="H40" s="2"/>
      <c r="I40" s="2"/>
      <c r="J40" s="2"/>
      <c r="K40" s="2"/>
      <c r="L40" s="2"/>
      <c r="M40" s="2"/>
    </row>
    <row r="41" spans="2:13" x14ac:dyDescent="0.2">
      <c r="B41" s="72"/>
      <c r="C41" s="72"/>
      <c r="D41" s="145"/>
      <c r="E41" s="72"/>
      <c r="F41" s="72"/>
      <c r="G41" s="37"/>
      <c r="H41" s="37"/>
    </row>
    <row r="42" spans="2:13" x14ac:dyDescent="0.2">
      <c r="B42" s="74" t="s">
        <v>983</v>
      </c>
      <c r="C42" s="40"/>
      <c r="G42" s="37"/>
      <c r="H42" s="37"/>
    </row>
  </sheetData>
  <mergeCells count="1">
    <mergeCell ref="C4:D4"/>
  </mergeCells>
  <pageMargins left="0.59055118110236227" right="0.19685039370078741" top="0.39370078740157483" bottom="0.39370078740157483" header="0.51181102362204722" footer="0.51181102362204722"/>
  <pageSetup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6"/>
  <dimension ref="A1:P20"/>
  <sheetViews>
    <sheetView showGridLines="0" zoomScaleNormal="100" workbookViewId="0">
      <selection activeCell="J7" sqref="J7:O7"/>
    </sheetView>
  </sheetViews>
  <sheetFormatPr defaultColWidth="9.140625" defaultRowHeight="12.75" x14ac:dyDescent="0.2"/>
  <cols>
    <col min="1" max="1" width="3.85546875" customWidth="1"/>
    <col min="2" max="2" width="3.5703125" customWidth="1"/>
    <col min="3" max="3" width="4.140625" customWidth="1"/>
    <col min="4" max="4" width="4" customWidth="1"/>
    <col min="5" max="5" width="9.5703125" customWidth="1"/>
    <col min="6" max="6" width="23.140625" customWidth="1"/>
    <col min="7" max="7" width="9.85546875" customWidth="1"/>
    <col min="8" max="8" width="3.7109375" customWidth="1"/>
    <col min="9" max="9" width="20.28515625" customWidth="1"/>
    <col min="10" max="10" width="3.7109375" customWidth="1"/>
    <col min="11" max="11" width="9.85546875" customWidth="1"/>
    <col min="12" max="12" width="3.7109375" customWidth="1"/>
    <col min="13" max="13" width="20.28515625" customWidth="1"/>
    <col min="14" max="14" width="3.85546875" customWidth="1"/>
    <col min="15" max="15" width="7.28515625" customWidth="1"/>
    <col min="16" max="16" width="5" customWidth="1"/>
    <col min="18" max="18" width="2.7109375" customWidth="1"/>
  </cols>
  <sheetData>
    <row r="1" spans="1:16" s="32" customFormat="1" ht="15.75" x14ac:dyDescent="0.25">
      <c r="A1" s="31"/>
      <c r="F1" s="31" t="s">
        <v>907</v>
      </c>
      <c r="G1" s="47"/>
      <c r="J1" s="33" t="s">
        <v>908</v>
      </c>
      <c r="K1" s="50"/>
      <c r="L1" s="51"/>
    </row>
    <row r="2" spans="1:16" s="32" customFormat="1" ht="15" x14ac:dyDescent="0.2">
      <c r="F2" s="32" t="s">
        <v>909</v>
      </c>
      <c r="J2" s="32" t="s">
        <v>910</v>
      </c>
      <c r="K2" s="51"/>
      <c r="L2" s="51"/>
    </row>
    <row r="3" spans="1:16" s="32" customFormat="1" ht="15" x14ac:dyDescent="0.2">
      <c r="F3" s="32" t="s">
        <v>911</v>
      </c>
      <c r="K3" s="51"/>
      <c r="L3" s="51"/>
    </row>
    <row r="4" spans="1:16" s="32" customFormat="1" ht="15" x14ac:dyDescent="0.2">
      <c r="F4" s="160">
        <v>45259</v>
      </c>
      <c r="G4" s="160"/>
      <c r="H4" s="100"/>
      <c r="I4" s="100"/>
      <c r="J4" s="101" t="s">
        <v>912</v>
      </c>
      <c r="L4" s="51"/>
    </row>
    <row r="5" spans="1:16" x14ac:dyDescent="0.2">
      <c r="G5" s="20"/>
      <c r="J5" s="1"/>
      <c r="K5" s="1"/>
      <c r="L5" s="1"/>
    </row>
    <row r="6" spans="1:16" ht="13.5" thickBot="1" x14ac:dyDescent="0.25">
      <c r="G6" s="20"/>
      <c r="J6" s="13" t="str">
        <f>Ympäristötuotot!K6</f>
        <v>SAP-YRITYS/YKSIKKÖ:</v>
      </c>
      <c r="K6" s="1"/>
      <c r="L6" s="1"/>
    </row>
    <row r="7" spans="1:16" ht="13.5" thickBot="1" x14ac:dyDescent="0.25">
      <c r="G7" s="20"/>
      <c r="J7" s="175"/>
      <c r="K7" s="176"/>
      <c r="L7" s="176"/>
      <c r="M7" s="176"/>
      <c r="N7" s="176"/>
      <c r="O7" s="177"/>
    </row>
    <row r="9" spans="1:16" ht="15.75" x14ac:dyDescent="0.25">
      <c r="B9" s="19" t="s">
        <v>991</v>
      </c>
    </row>
    <row r="11" spans="1:16" x14ac:dyDescent="0.2">
      <c r="B11" s="2" t="s">
        <v>992</v>
      </c>
      <c r="C11" s="15"/>
      <c r="D11" s="15"/>
      <c r="E11" s="15"/>
      <c r="F11" s="15"/>
      <c r="G11" s="15"/>
      <c r="H11" s="15"/>
      <c r="I11" s="15"/>
      <c r="J11" s="15"/>
      <c r="K11" s="15"/>
      <c r="L11" s="15"/>
      <c r="M11" s="15"/>
      <c r="N11" s="15"/>
      <c r="O11" s="15"/>
      <c r="P11" s="15"/>
    </row>
    <row r="12" spans="1:16" x14ac:dyDescent="0.2">
      <c r="B12" s="2" t="s">
        <v>993</v>
      </c>
      <c r="C12" s="15"/>
      <c r="D12" s="15"/>
      <c r="E12" s="15"/>
      <c r="F12" s="15"/>
      <c r="G12" s="15"/>
      <c r="H12" s="15"/>
      <c r="I12" s="15"/>
      <c r="J12" s="15"/>
      <c r="K12" s="15"/>
      <c r="L12" s="15"/>
      <c r="M12" s="15"/>
      <c r="N12" s="15"/>
      <c r="O12" s="15"/>
      <c r="P12" s="15"/>
    </row>
    <row r="13" spans="1:16" x14ac:dyDescent="0.2">
      <c r="A13" s="15"/>
      <c r="B13" s="15"/>
      <c r="C13" s="15"/>
      <c r="D13" s="15"/>
      <c r="E13" s="15"/>
      <c r="F13" s="15"/>
      <c r="G13" s="15"/>
      <c r="H13" s="15"/>
      <c r="I13" s="15"/>
      <c r="J13" s="15"/>
      <c r="K13" s="15"/>
      <c r="L13" s="15"/>
      <c r="M13" s="15"/>
      <c r="N13" s="15"/>
      <c r="O13" s="15"/>
      <c r="P13" s="15"/>
    </row>
    <row r="14" spans="1:16" x14ac:dyDescent="0.2">
      <c r="A14" s="15"/>
      <c r="B14" s="102" t="s">
        <v>994</v>
      </c>
      <c r="C14" s="29"/>
      <c r="D14" s="29"/>
      <c r="E14" s="29"/>
      <c r="F14" s="29"/>
      <c r="G14" s="29"/>
      <c r="H14" s="29"/>
      <c r="I14" s="29"/>
      <c r="J14" s="29"/>
      <c r="K14" s="29"/>
      <c r="L14" s="29"/>
      <c r="M14" s="29"/>
      <c r="N14" s="15"/>
      <c r="O14" s="15"/>
      <c r="P14" s="15"/>
    </row>
    <row r="15" spans="1:16" x14ac:dyDescent="0.2">
      <c r="A15" s="15"/>
      <c r="B15" s="102" t="s">
        <v>995</v>
      </c>
      <c r="C15" s="29"/>
      <c r="D15" s="29"/>
      <c r="E15" s="29"/>
      <c r="F15" s="29"/>
      <c r="G15" s="29"/>
      <c r="H15" s="29"/>
      <c r="I15" s="29"/>
      <c r="J15" s="29"/>
      <c r="K15" s="29"/>
      <c r="L15" s="29"/>
      <c r="M15" s="29"/>
      <c r="N15" s="15"/>
      <c r="O15" s="15"/>
      <c r="P15" s="15"/>
    </row>
    <row r="16" spans="1:16" x14ac:dyDescent="0.2">
      <c r="A16" s="15"/>
      <c r="B16" s="102" t="s">
        <v>996</v>
      </c>
      <c r="C16" s="29"/>
      <c r="D16" s="29"/>
      <c r="E16" s="29"/>
      <c r="F16" s="29"/>
      <c r="G16" s="29"/>
      <c r="H16" s="29"/>
      <c r="I16" s="29"/>
      <c r="J16" s="29"/>
      <c r="K16" s="29"/>
      <c r="L16" s="29"/>
      <c r="M16" s="29"/>
      <c r="N16" s="15"/>
      <c r="O16" s="15"/>
      <c r="P16" s="15"/>
    </row>
    <row r="17" spans="2:15" x14ac:dyDescent="0.2">
      <c r="B17" s="30"/>
      <c r="C17" s="29"/>
      <c r="D17" s="29"/>
      <c r="E17" s="29"/>
      <c r="F17" s="29"/>
      <c r="G17" s="29"/>
      <c r="H17" s="29"/>
      <c r="I17" s="29"/>
      <c r="J17" s="29"/>
      <c r="K17" s="29"/>
      <c r="L17" s="29"/>
      <c r="M17" s="29"/>
    </row>
    <row r="18" spans="2:15" ht="13.5" thickBot="1" x14ac:dyDescent="0.25">
      <c r="B18" s="30" t="s">
        <v>997</v>
      </c>
      <c r="C18" s="29"/>
      <c r="D18" s="29"/>
      <c r="E18" s="29"/>
      <c r="F18" s="29"/>
      <c r="G18" s="29"/>
      <c r="H18" s="29"/>
      <c r="I18" s="29"/>
      <c r="J18" s="29"/>
      <c r="K18" s="29"/>
      <c r="L18" s="29"/>
      <c r="M18" s="29"/>
    </row>
    <row r="19" spans="2:15" ht="12.75" customHeight="1" x14ac:dyDescent="0.2">
      <c r="B19" s="169"/>
      <c r="C19" s="170"/>
      <c r="D19" s="170"/>
      <c r="E19" s="170"/>
      <c r="F19" s="170"/>
      <c r="G19" s="170"/>
      <c r="H19" s="170"/>
      <c r="I19" s="170"/>
      <c r="J19" s="170"/>
      <c r="K19" s="170"/>
      <c r="L19" s="170"/>
      <c r="M19" s="170"/>
      <c r="N19" s="170"/>
      <c r="O19" s="171"/>
    </row>
    <row r="20" spans="2:15" ht="147.6" customHeight="1" thickBot="1" x14ac:dyDescent="0.25">
      <c r="B20" s="172"/>
      <c r="C20" s="173"/>
      <c r="D20" s="173"/>
      <c r="E20" s="173"/>
      <c r="F20" s="173"/>
      <c r="G20" s="173"/>
      <c r="H20" s="173"/>
      <c r="I20" s="173"/>
      <c r="J20" s="173"/>
      <c r="K20" s="173"/>
      <c r="L20" s="173"/>
      <c r="M20" s="173"/>
      <c r="N20" s="173"/>
      <c r="O20" s="174"/>
    </row>
  </sheetData>
  <mergeCells count="3">
    <mergeCell ref="B19:O20"/>
    <mergeCell ref="F4:G4"/>
    <mergeCell ref="J7:O7"/>
  </mergeCells>
  <pageMargins left="0.59055118110236227" right="0.19685039370078741" top="0.39370078740157483" bottom="0.39370078740157483" header="0.51181102362204722" footer="0.51181102362204722"/>
  <pageSetup scale="85" orientation="portrait" r:id="rId1"/>
  <headerFooter alignWithMargins="0"/>
  <rowBreaks count="1" manualBreakCount="1">
    <brk id="26"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3CE58A24EE94F41B87DA790F68774C4" ma:contentTypeVersion="5" ma:contentTypeDescription="Luo uusi asiakirja." ma:contentTypeScope="" ma:versionID="0d64649f40c56742bc04e60cc4e9f843">
  <xsd:schema xmlns:xsd="http://www.w3.org/2001/XMLSchema" xmlns:xs="http://www.w3.org/2001/XMLSchema" xmlns:p="http://schemas.microsoft.com/office/2006/metadata/properties" xmlns:ns2="35cd1686-9ca5-4d34-acb9-6bde22e5646b" xmlns:ns3="ce4944b0-62dd-43a5-bbd8-39aae13304f7" targetNamespace="http://schemas.microsoft.com/office/2006/metadata/properties" ma:root="true" ma:fieldsID="cbb0659f74143fd31dddf5cbe2fe7854" ns2:_="" ns3:_="">
    <xsd:import namespace="35cd1686-9ca5-4d34-acb9-6bde22e5646b"/>
    <xsd:import namespace="ce4944b0-62dd-43a5-bbd8-39aae13304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d1686-9ca5-4d34-acb9-6bde22e564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944b0-62dd-43a5-bbd8-39aae13304f7"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D403B8DE-440C-4C48-834C-5086421B4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d1686-9ca5-4d34-acb9-6bde22e5646b"/>
    <ds:schemaRef ds:uri="ce4944b0-62dd-43a5-bbd8-39aae1330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61B52A-5042-4406-9753-CF9E61CD4399}">
  <ds:schemaRefs>
    <ds:schemaRef ds:uri="http://schemas.microsoft.com/sharepoint/v3/contenttype/forms"/>
  </ds:schemaRefs>
</ds:datastoreItem>
</file>

<file path=customXml/itemProps3.xml><?xml version="1.0" encoding="utf-8"?>
<ds:datastoreItem xmlns:ds="http://schemas.openxmlformats.org/officeDocument/2006/customXml" ds:itemID="{F95201A3-EEB5-4EDE-A1BE-68BB2DFB2EB1}">
  <ds:schemaRef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ce4944b0-62dd-43a5-bbd8-39aae13304f7"/>
    <ds:schemaRef ds:uri="35cd1686-9ca5-4d34-acb9-6bde22e5646b"/>
    <ds:schemaRef ds:uri="http://www.w3.org/XML/1998/namespace"/>
  </ds:schemaRefs>
</ds:datastoreItem>
</file>

<file path=customXml/itemProps4.xml><?xml version="1.0" encoding="utf-8"?>
<ds:datastoreItem xmlns:ds="http://schemas.openxmlformats.org/officeDocument/2006/customXml" ds:itemID="{825125A8-4DF1-4D66-9ED4-2E78A9246237}">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6</vt:i4>
      </vt:variant>
    </vt:vector>
  </HeadingPairs>
  <TitlesOfParts>
    <vt:vector size="13" baseType="lpstr">
      <vt:lpstr>Täyttöohjeita</vt:lpstr>
      <vt:lpstr>GC7</vt:lpstr>
      <vt:lpstr>Ympäristötuotot</vt:lpstr>
      <vt:lpstr>Ympäristökulut</vt:lpstr>
      <vt:lpstr>Ympäristöinvestoinnit</vt:lpstr>
      <vt:lpstr>Henkilöstökustannukset</vt:lpstr>
      <vt:lpstr>Tiedot toimintakertomukseen</vt:lpstr>
      <vt:lpstr>JEP</vt:lpstr>
      <vt:lpstr>Henkilöstökustannukset!Tulostusalue</vt:lpstr>
      <vt:lpstr>'Tiedot toimintakertomukseen'!Tulostusalue</vt:lpstr>
      <vt:lpstr>Ympäristöinvestoinnit!Tulostusalue</vt:lpstr>
      <vt:lpstr>Ympäristökulut!Tulostusalue</vt:lpstr>
      <vt:lpstr>Ympäristötuotot!Tulostusalue</vt:lpstr>
    </vt:vector>
  </TitlesOfParts>
  <Manager/>
  <Company>Tampereen kaupunki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Liite 2 Ympäristötoimenpiteiden talousvaikutukset</dc:title>
  <dc:subject/>
  <dc:creator>vakiopk</dc:creator>
  <cp:keywords/>
  <dc:description/>
  <cp:lastModifiedBy>Jääskeläinen Hanna</cp:lastModifiedBy>
  <cp:revision/>
  <cp:lastPrinted>2023-11-06T09:36:46Z</cp:lastPrinted>
  <dcterms:created xsi:type="dcterms:W3CDTF">2007-12-27T11:34:26Z</dcterms:created>
  <dcterms:modified xsi:type="dcterms:W3CDTF">2023-11-09T10:06:15Z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0x01010003CE58A24EE94F41B87DA790F68774C4</vt:lpwstr>
  </property>
  <property fmtid="{D5CDD505-2E9C-101B-9397-08002B2CF9AE}" pid="4" name="Order">
    <vt:r8>18600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